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 activeTab="3"/>
  </bookViews>
  <sheets>
    <sheet name="sažetak" sheetId="15" r:id="rId1"/>
    <sheet name="OPĆI DIO-prihodi" sheetId="12" r:id="rId2"/>
    <sheet name="OPĆI DIO-RASHODI" sheetId="16" r:id="rId3"/>
    <sheet name="POSEBAN DIO - AKTIVNOSTI I IF" sheetId="18" r:id="rId4"/>
  </sheets>
  <definedNames>
    <definedName name="_GoBack" localSheetId="1">'OPĆI DIO-prihodi'!$B$35</definedName>
    <definedName name="_GoBack" localSheetId="2">#REF!</definedName>
    <definedName name="_xlnm.Print_Area" localSheetId="1">'OPĆI DIO-prihodi'!$A$1:$G$50</definedName>
    <definedName name="_xlnm.Print_Area" localSheetId="2">'OPĆI DIO-RASHODI'!$A$1:$G$87</definedName>
    <definedName name="_xlnm.Print_Titles" localSheetId="3">'POSEBAN DIO - AKTIVNOSTI I IF'!$1:$1</definedName>
  </definedNames>
  <calcPr calcId="162913"/>
</workbook>
</file>

<file path=xl/sharedStrings.xml><?xml version="1.0" encoding="utf-8"?>
<sst xmlns="http://schemas.openxmlformats.org/spreadsheetml/2006/main" count="855" uniqueCount="428">
  <si>
    <t>11001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</si>
  <si>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</si>
  <si>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</si>
  <si>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</si>
  <si>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</si>
  <si>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</si>
  <si>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</si>
  <si>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</si>
  <si>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</si>
  <si>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</si>
  <si>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</si>
  <si>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</si>
  <si>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</si>
  <si>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</si>
  <si>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</si>
  <si>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</si>
  <si>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</si>
  <si>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</si>
  <si>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</si>
  <si>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</si>
  <si>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</si>
  <si>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</si>
  <si>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</si>
  <si>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</si>
  <si>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</si>
  <si>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</si>
  <si>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</si>
  <si>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</si>
  <si>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</si>
  <si>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</si>
  <si>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</si>
  <si>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</si>
  <si>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</si>
  <si>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</si>
  <si>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</si>
  <si>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</si>
  <si>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</si>
  <si>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</si>
  <si>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</si>
  <si>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</si>
  <si>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</si>
  <si>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</si>
  <si>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</si>
  <si>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</si>
  <si>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</si>
  <si>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</si>
  <si>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</si>
  <si>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</si>
  <si>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</si>
  <si>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</si>
  <si>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</si>
  <si>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</si>
  <si>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</si>
  <si>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ZDRAVSTVENE I VETERINARSKE USLUGE</t>
  </si>
  <si>
    <t>424</t>
  </si>
  <si>
    <t>KNJIGE,UMJ.DJELA I OST.IZLOŽB.VRIJEDN.</t>
  </si>
  <si>
    <t>4241</t>
  </si>
  <si>
    <t>KNJIGE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</si>
  <si>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</si>
  <si>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</si>
  <si>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</si>
  <si>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</si>
  <si>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</si>
  <si>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</si>
  <si>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</si>
  <si>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</si>
  <si>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</si>
  <si>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</si>
  <si>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</si>
  <si>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</si>
  <si>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</si>
  <si>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</si>
  <si>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</si>
  <si>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</si>
  <si>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</si>
  <si>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</si>
  <si>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</si>
  <si>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</si>
  <si>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</si>
  <si>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</si>
  <si>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</si>
  <si>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</si>
  <si>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</si>
  <si>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</si>
  <si>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</si>
  <si>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</si>
  <si>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</si>
  <si>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</si>
  <si>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</si>
  <si>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</si>
  <si>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</si>
  <si>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</si>
  <si>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</si>
  <si>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</si>
  <si>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</si>
  <si>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</si>
  <si>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</si>
  <si>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</si>
  <si>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</si>
  <si>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</si>
  <si>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</si>
  <si>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</si>
  <si>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</si>
  <si>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</si>
  <si>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</si>
  <si>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</si>
  <si>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</si>
  <si>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</si>
  <si>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</si>
  <si>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</si>
  <si>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</si>
  <si>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</si>
  <si>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</si>
  <si>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</si>
  <si>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</si>
  <si>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</si>
  <si>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</si>
  <si>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</si>
  <si>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</si>
  <si>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</si>
  <si>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</si>
  <si>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</si>
  <si>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</si>
  <si>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</si>
  <si>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</si>
  <si>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</si>
  <si>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</si>
  <si>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</si>
  <si>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</si>
  <si>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</si>
  <si>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</si>
  <si>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</si>
  <si>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</si>
  <si>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</si>
  <si>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</si>
  <si>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</si>
  <si>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</si>
  <si>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</si>
  <si>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</si>
  <si>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</si>
  <si>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</si>
  <si>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</si>
  <si>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</si>
  <si>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</si>
  <si>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</si>
  <si>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</si>
  <si>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</si>
  <si>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</si>
  <si>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</si>
  <si>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>MATERIJALNI RASHODI</t>
  </si>
  <si>
    <t>RASHODI POSLOVANJA</t>
  </si>
  <si>
    <t>FINANCIJSKI RASHODI</t>
  </si>
  <si>
    <t>RASHODI ZA NABAVU PROIZVEDENE DUGOTRAJNE IMOVINE</t>
  </si>
  <si>
    <t>RASHODI ZA NABAVU NEFINANCIJSKE IMOVINE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</si>
  <si>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</si>
  <si>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</si>
  <si>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</si>
  <si>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</si>
  <si>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</si>
  <si>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</si>
  <si>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</si>
  <si>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</si>
  <si>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</si>
  <si>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</si>
  <si>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</si>
  <si>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</si>
  <si>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</si>
  <si>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</si>
  <si>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</si>
  <si>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</si>
  <si>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</si>
  <si>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</si>
  <si>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</si>
  <si>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</si>
  <si>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</si>
  <si>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</si>
  <si>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</si>
  <si>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</si>
  <si>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</si>
  <si>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</si>
  <si>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</si>
  <si>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</si>
  <si>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</si>
  <si>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</si>
  <si>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</si>
  <si>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</si>
  <si>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</si>
  <si>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</si>
  <si>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</si>
  <si>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</si>
  <si>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</si>
  <si>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</si>
  <si>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</si>
  <si>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</si>
  <si>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</si>
  <si>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</si>
  <si>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</si>
  <si>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Zatezne kamate</t>
  </si>
  <si>
    <t>Ostali prihodi</t>
  </si>
  <si>
    <t>Loko vožnja</t>
  </si>
  <si>
    <t>17474 Medicinska Škola Pula</t>
  </si>
  <si>
    <t>A220101</t>
  </si>
  <si>
    <t>Materijalni rashodi SŠ po kriterijima</t>
  </si>
  <si>
    <t>48007</t>
  </si>
  <si>
    <t>Decentralizirana sredstva za srednje škole</t>
  </si>
  <si>
    <t>3</t>
  </si>
  <si>
    <t>32</t>
  </si>
  <si>
    <t>3214</t>
  </si>
  <si>
    <t>OSTALE NAKNADE TROŠKOVA ZAPOSLENIMA</t>
  </si>
  <si>
    <t>3235</t>
  </si>
  <si>
    <t>ZAKUPNINE I NAJAMNINE</t>
  </si>
  <si>
    <t>REPREZENTACIJA</t>
  </si>
  <si>
    <t>ČLANARINE I NORME</t>
  </si>
  <si>
    <t>34</t>
  </si>
  <si>
    <t>A220102</t>
  </si>
  <si>
    <t>Materijalni rashodi SŠ po stvarnom trošku</t>
  </si>
  <si>
    <t>NAKNADE ZA PRIJEVOZ, ZA RAD NA TERENU I ODVOJENI ŽIVOT</t>
  </si>
  <si>
    <t>3292</t>
  </si>
  <si>
    <t>PREMIJE OSIGURANJA</t>
  </si>
  <si>
    <t>A220103</t>
  </si>
  <si>
    <t>Materijalni rashodi SŠ - drugi izvori</t>
  </si>
  <si>
    <t>32400</t>
  </si>
  <si>
    <t>Vlastiti prihodi srednjih škola</t>
  </si>
  <si>
    <t>47400</t>
  </si>
  <si>
    <t>Prihodi za posebne namjene za srednje škole</t>
  </si>
  <si>
    <t>A220104</t>
  </si>
  <si>
    <t>Plaće i drugi rashodi za zaposlene srednjih škola</t>
  </si>
  <si>
    <t>53082</t>
  </si>
  <si>
    <t>Ministarstvo znanosti i obrazovanja za proračunske korisnike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</si>
  <si>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</si>
  <si>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</si>
  <si>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</si>
  <si>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</si>
  <si>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</si>
  <si>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</si>
  <si>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</si>
  <si>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</si>
  <si>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313</t>
  </si>
  <si>
    <t>DOPRINOSI NA PLAĆE</t>
  </si>
  <si>
    <t>3132</t>
  </si>
  <si>
    <t>DOPRINOSI ZA OBVEZNO ZDRAVSTVENO OSIGURANJE</t>
  </si>
  <si>
    <t>3296</t>
  </si>
  <si>
    <t>TROŠKOVI SUDSKIH POSTUPAKA</t>
  </si>
  <si>
    <t>2301</t>
  </si>
  <si>
    <t>Programi obrazovanja iznad standarda</t>
  </si>
  <si>
    <t>A230101</t>
  </si>
  <si>
    <t>Materijalni troškovi iznad standarda</t>
  </si>
  <si>
    <t>Nenamjenski prihodi i primici</t>
  </si>
  <si>
    <t>A230162</t>
  </si>
  <si>
    <t>Naknada za Županijsko stručno vijeće, Županijski aktiv učitelja</t>
  </si>
  <si>
    <t>A230168</t>
  </si>
  <si>
    <t>EU projekti kod proračunskih korisnika</t>
  </si>
  <si>
    <t>51999</t>
  </si>
  <si>
    <t>Prihodi od EU projekata - OSTALO</t>
  </si>
  <si>
    <t>53083</t>
  </si>
  <si>
    <t>Agencija za mobilnost i programe EU za proračunske korisnike</t>
  </si>
  <si>
    <t>A230184</t>
  </si>
  <si>
    <t>Zavičajna nastava</t>
  </si>
  <si>
    <t>2402</t>
  </si>
  <si>
    <t>Investicijsko održavanje srednjih škola</t>
  </si>
  <si>
    <t>A240201</t>
  </si>
  <si>
    <t>Investicijsko održavanje SŠ -minimalni standard</t>
  </si>
  <si>
    <t>K240601</t>
  </si>
  <si>
    <t>Školski namještaj i oprema</t>
  </si>
  <si>
    <t>4</t>
  </si>
  <si>
    <t>42</t>
  </si>
  <si>
    <t>4224</t>
  </si>
  <si>
    <t>MEDICINSKA I LABORATORIJSKA OPREMA</t>
  </si>
  <si>
    <t>48008</t>
  </si>
  <si>
    <t>Decentralizirana sredstva za kapitalno za srednje škole</t>
  </si>
  <si>
    <t>72400</t>
  </si>
  <si>
    <t>Prihodi od prodaje imovine za srednje škole</t>
  </si>
  <si>
    <t>A230165</t>
  </si>
  <si>
    <t>Učenički servis</t>
  </si>
  <si>
    <t>9211</t>
  </si>
  <si>
    <t>MOZAIK 5</t>
  </si>
  <si>
    <t>T921101</t>
  </si>
  <si>
    <t>Provedba projekta MOZAIK 5</t>
  </si>
  <si>
    <t>51100</t>
  </si>
  <si>
    <t>Strukturni fondovi EU</t>
  </si>
  <si>
    <t>A230209</t>
  </si>
  <si>
    <t>Menstrualne higijenske potrepštine</t>
  </si>
  <si>
    <t>TEKUĆE DONACIJE</t>
  </si>
  <si>
    <t>K240604</t>
  </si>
  <si>
    <t>Opremanje kabineta</t>
  </si>
  <si>
    <t>OSTVARENJE PRIHODA I PRIMITAKA ZA 2023.G.</t>
  </si>
  <si>
    <t>Tekući prijenosi između korisnika</t>
  </si>
  <si>
    <t>Prijenosi između proračunskih korisnika</t>
  </si>
  <si>
    <t xml:space="preserve">Ostali rashodi  </t>
  </si>
  <si>
    <t>Tekuće donacije</t>
  </si>
  <si>
    <t>OSTVARENJE/ IZVRŠENJE  2022.</t>
  </si>
  <si>
    <t>Medicinska škola Pula</t>
  </si>
  <si>
    <t xml:space="preserve">Ostvarenje  2022. </t>
  </si>
  <si>
    <t xml:space="preserve">Ostvarenje 2023. </t>
  </si>
  <si>
    <t>Troškovi sudskih postupaka</t>
  </si>
  <si>
    <t>Negativne tečajne razlike</t>
  </si>
  <si>
    <t xml:space="preserve">
Izvršenje  2023. </t>
  </si>
  <si>
    <t xml:space="preserve">
Izvršenje  2022. </t>
  </si>
  <si>
    <t>GODIŠNJE IZVRŠENJE RASHODA I IZDATAKA ZA 2023.G.</t>
  </si>
  <si>
    <t>OSTVARENJE/ IZVRŠENJE 2023.</t>
  </si>
  <si>
    <t>OSTVARENJE/ IZVRŠENJE 2022.</t>
  </si>
  <si>
    <t>SAŽETAK IZVRŠENJA PLANA 2023.</t>
  </si>
  <si>
    <t>GODIŠNJE IZVRŠENJE RASHODA I IZDATAKA ZA 2023.G. - POSEBAN DIO</t>
  </si>
  <si>
    <t xml:space="preserve"> IZVORNI PLAN/REBALANS  2023.</t>
  </si>
  <si>
    <t>PROGRAMSKA KLASIFIKACIJA</t>
  </si>
  <si>
    <t>ŠIFRA</t>
  </si>
  <si>
    <t>IZVRŠENJE 
2023.</t>
  </si>
  <si>
    <t>095</t>
  </si>
  <si>
    <t>2201</t>
  </si>
  <si>
    <t>Redovna djelatnost srednjih škola - minimalni standard</t>
  </si>
  <si>
    <t>235520</t>
  </si>
  <si>
    <t>235521</t>
  </si>
  <si>
    <t>235522</t>
  </si>
  <si>
    <t>235523</t>
  </si>
  <si>
    <t>235524</t>
  </si>
  <si>
    <t>235525</t>
  </si>
  <si>
    <t>235526</t>
  </si>
  <si>
    <t>235527</t>
  </si>
  <si>
    <t>235528</t>
  </si>
  <si>
    <t>235529</t>
  </si>
  <si>
    <t>235530</t>
  </si>
  <si>
    <t>235531</t>
  </si>
  <si>
    <t>235532</t>
  </si>
  <si>
    <t>235533</t>
  </si>
  <si>
    <t>235534</t>
  </si>
  <si>
    <t>235535</t>
  </si>
  <si>
    <t>235535.01</t>
  </si>
  <si>
    <t>235536</t>
  </si>
  <si>
    <t>235537</t>
  </si>
  <si>
    <t>235538</t>
  </si>
  <si>
    <t>235539</t>
  </si>
  <si>
    <t>235540</t>
  </si>
  <si>
    <t>235541</t>
  </si>
  <si>
    <t>235542</t>
  </si>
  <si>
    <t>235544</t>
  </si>
  <si>
    <t>235546</t>
  </si>
  <si>
    <t>235547</t>
  </si>
  <si>
    <t>235543</t>
  </si>
  <si>
    <t>235545</t>
  </si>
  <si>
    <t>62400</t>
  </si>
  <si>
    <t>Donacije za srednje škole</t>
  </si>
  <si>
    <t>235543.01</t>
  </si>
  <si>
    <t>235546.01</t>
  </si>
  <si>
    <t>235547.01</t>
  </si>
  <si>
    <t>235548</t>
  </si>
  <si>
    <t>235549</t>
  </si>
  <si>
    <t>235550</t>
  </si>
  <si>
    <t>235550.01</t>
  </si>
  <si>
    <t>235551</t>
  </si>
  <si>
    <t>235551.01</t>
  </si>
  <si>
    <t>235552</t>
  </si>
  <si>
    <t>235553</t>
  </si>
  <si>
    <t>235554</t>
  </si>
  <si>
    <t>235554.01</t>
  </si>
  <si>
    <t>235555</t>
  </si>
  <si>
    <t>A230104</t>
  </si>
  <si>
    <t>POMOĆNICI U NASTAVI</t>
  </si>
  <si>
    <t>235555.00.01</t>
  </si>
  <si>
    <t>235555.00.02</t>
  </si>
  <si>
    <t>235555.00.03</t>
  </si>
  <si>
    <t>235555.01</t>
  </si>
  <si>
    <t>235556</t>
  </si>
  <si>
    <t>235556.01</t>
  </si>
  <si>
    <t>235557</t>
  </si>
  <si>
    <t>235558</t>
  </si>
  <si>
    <t>235559</t>
  </si>
  <si>
    <t>235560</t>
  </si>
  <si>
    <t>235561</t>
  </si>
  <si>
    <t>235562</t>
  </si>
  <si>
    <t>235562.01</t>
  </si>
  <si>
    <t>235563</t>
  </si>
  <si>
    <t>235563.01</t>
  </si>
  <si>
    <t>235564</t>
  </si>
  <si>
    <t>235567</t>
  </si>
  <si>
    <t>235569</t>
  </si>
  <si>
    <t>235569.02</t>
  </si>
  <si>
    <t>235565</t>
  </si>
  <si>
    <t>235566</t>
  </si>
  <si>
    <t>235568</t>
  </si>
  <si>
    <t>235569.00.01</t>
  </si>
  <si>
    <t>235569.01</t>
  </si>
  <si>
    <t>235569.01.01</t>
  </si>
  <si>
    <t>235570</t>
  </si>
  <si>
    <t>235571</t>
  </si>
  <si>
    <t>235571.01</t>
  </si>
  <si>
    <t>2302</t>
  </si>
  <si>
    <t>53102</t>
  </si>
  <si>
    <t>Ministarstvo rada, mirovinskog sustava, obitelji i socijalne politike za proračunske korisnike</t>
  </si>
  <si>
    <t>38</t>
  </si>
  <si>
    <t>OSTALI RASHODI</t>
  </si>
  <si>
    <t>381</t>
  </si>
  <si>
    <t>235573.01</t>
  </si>
  <si>
    <t>3812</t>
  </si>
  <si>
    <t>TEKUĆE DONACIJE  U NARAVI</t>
  </si>
  <si>
    <t>235573.01.01</t>
  </si>
  <si>
    <t>2406</t>
  </si>
  <si>
    <t>Opremanje u srednjim školama</t>
  </si>
  <si>
    <t>235575</t>
  </si>
  <si>
    <t>235574</t>
  </si>
  <si>
    <t>235573.01.01.01</t>
  </si>
  <si>
    <t>235575.01</t>
  </si>
  <si>
    <t>235576</t>
  </si>
  <si>
    <t>235577</t>
  </si>
  <si>
    <t>235580.01</t>
  </si>
  <si>
    <t>235578</t>
  </si>
  <si>
    <t>235579</t>
  </si>
  <si>
    <t>235580</t>
  </si>
  <si>
    <t>235580.02</t>
  </si>
  <si>
    <t>9212</t>
  </si>
  <si>
    <t>MOZAIK 6</t>
  </si>
  <si>
    <t>T921201</t>
  </si>
  <si>
    <t>Provedba projekta MOZAIK 6</t>
  </si>
  <si>
    <t>235580.02.01</t>
  </si>
  <si>
    <t>235580.02.03</t>
  </si>
  <si>
    <t>235580.02.02</t>
  </si>
  <si>
    <t>235580.02.04</t>
  </si>
  <si>
    <t>235580.02.05</t>
  </si>
  <si>
    <t>5
=(4/3)*100</t>
  </si>
  <si>
    <t>MAT. I DIJELOVI ZA TEK I INV. ODRŽ.</t>
  </si>
  <si>
    <t>USLUGE TEK I INV ODR.</t>
  </si>
  <si>
    <t>POTPORE</t>
  </si>
  <si>
    <t xml:space="preserve">REPREZENTACIJA </t>
  </si>
  <si>
    <t>PLAĆE ZA PREKOVREMENI</t>
  </si>
  <si>
    <t>RASHODI ZA NAB NEFIN. IMOVINE</t>
  </si>
  <si>
    <t>RASHODI -NEFIN. DUG. IMOVINA</t>
  </si>
  <si>
    <t>MAT. RASHODI</t>
  </si>
  <si>
    <t>PRIJEVOZ</t>
  </si>
  <si>
    <t>RADNA OBUĆA I ODJEĆA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</si>
</sst>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1A]#,##0.00;\-\ #,##0.00"/>
    <numFmt numFmtId="165" formatCode="#,##0.00\ _k_n"/>
    <numFmt numFmtId="166" formatCode="[$-1041A]#,##0.00;\(#,##0.00\)"/>
  </numFmts>
  <fonts count="23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indexed="13"/>
      </left>
      <right/>
      <top style="thin">
        <color indexed="13"/>
      </top>
      <bottom style="thin">
        <color indexed="13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65" fontId="2" fillId="0" borderId="1" xfId="0" applyNumberFormat="1" applyFont="1" applyFill="1" applyBorder="1" applyAlignment="1" quotePrefix="1">
      <alignment horizontal="center" vertical="center" wrapText="1"/>
    </xf>
    <xf numFmtId="165" fontId="2" fillId="0" borderId="1" xfId="0" applyNumberFormat="1" applyFont="1" applyFill="1" applyBorder="1" applyAlignment="1" quotePrefix="1">
      <alignment horizontal="center" vertical="center"/>
    </xf>
    <xf numFmtId="0" fontId="3" fillId="0" borderId="2" xfId="0" applyFont="1" applyBorder="1" applyAlignment="1" applyProtection="1">
      <alignment wrapText="1" readingOrder="1"/>
      <protection locked="0"/>
    </xf>
    <xf numFmtId="164" fontId="3" fillId="0" borderId="2" xfId="0" applyNumberFormat="1" applyFont="1" applyBorder="1" applyAlignment="1" applyProtection="1">
      <alignment wrapText="1" readingOrder="1"/>
      <protection locked="0"/>
    </xf>
    <xf numFmtId="165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" xfId="0" applyFont="1" applyBorder="1" applyAlignment="1">
      <alignment wrapText="1" readingOrder="1"/>
    </xf>
    <xf numFmtId="164" fontId="0" fillId="0" borderId="3" xfId="0" applyNumberFormat="1" applyFont="1" applyBorder="1" applyAlignment="1" applyProtection="1">
      <alignment wrapText="1" readingOrder="1"/>
      <protection locked="0"/>
    </xf>
    <xf numFmtId="164" fontId="0" fillId="0" borderId="2" xfId="0" applyNumberFormat="1" applyFont="1" applyBorder="1" applyAlignment="1" applyProtection="1">
      <alignment wrapText="1" readingOrder="1"/>
      <protection locked="0"/>
    </xf>
    <xf numFmtId="0" fontId="13" fillId="0" borderId="0" xfId="0" applyFont="1" applyBorder="1" applyAlignment="1">
      <alignment wrapText="1" readingOrder="1"/>
    </xf>
    <xf numFmtId="164" fontId="3" fillId="0" borderId="0" xfId="0" applyNumberFormat="1" applyFont="1" applyBorder="1" applyAlignment="1" applyProtection="1">
      <alignment wrapText="1" readingOrder="1"/>
      <protection locked="0"/>
    </xf>
    <xf numFmtId="165" fontId="7" fillId="0" borderId="1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 applyProtection="1">
      <alignment wrapText="1" readingOrder="1"/>
      <protection locked="0"/>
    </xf>
    <xf numFmtId="0" fontId="1" fillId="0" borderId="2" xfId="0" applyFont="1" applyBorder="1" applyAlignment="1" applyProtection="1">
      <alignment horizontal="center" wrapText="1" readingOrder="1"/>
      <protection locked="0"/>
    </xf>
    <xf numFmtId="165" fontId="0" fillId="0" borderId="1" xfId="0" applyNumberFormat="1" applyFont="1" applyFill="1" applyBorder="1" applyAlignment="1">
      <alignment horizontal="center" wrapText="1" readingOrder="1"/>
    </xf>
    <xf numFmtId="165" fontId="0" fillId="0" borderId="1" xfId="0" applyNumberFormat="1" applyFont="1" applyFill="1" applyBorder="1" applyAlignment="1">
      <alignment horizontal="center" readingOrder="1"/>
    </xf>
    <xf numFmtId="1" fontId="14" fillId="0" borderId="1" xfId="0" applyNumberFormat="1" applyFont="1" applyFill="1" applyBorder="1" applyAlignment="1">
      <alignment horizontal="center" wrapText="1" readingOrder="1"/>
    </xf>
    <xf numFmtId="1" fontId="14" fillId="0" borderId="1" xfId="0" applyNumberFormat="1" applyFont="1" applyFill="1" applyBorder="1" applyAlignment="1" quotePrefix="1">
      <alignment horizontal="center" wrapText="1" readingOrder="1"/>
    </xf>
    <xf numFmtId="165" fontId="14" fillId="0" borderId="1" xfId="0" applyNumberFormat="1" applyFont="1" applyFill="1" applyBorder="1" applyAlignment="1" quotePrefix="1">
      <alignment horizontal="center" wrapText="1" readingOrder="1"/>
    </xf>
    <xf numFmtId="165" fontId="14" fillId="0" borderId="1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NumberFormat="1" applyFont="1" applyFill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3" fontId="2" fillId="0" borderId="0" xfId="0" applyNumberFormat="1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 quotePrefix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4" fontId="6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/>
    <xf numFmtId="3" fontId="6" fillId="0" borderId="0" xfId="0" applyNumberFormat="1" applyFont="1" applyFill="1" applyAlignment="1" quotePrefix="1">
      <alignment horizontal="lef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13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 quotePrefix="1">
      <alignment horizontal="left" vertical="center"/>
    </xf>
    <xf numFmtId="3" fontId="6" fillId="3" borderId="1" xfId="0" applyNumberFormat="1" applyFont="1" applyFill="1" applyBorder="1" applyAlignment="1" quotePrefix="1">
      <alignment vertical="center"/>
    </xf>
    <xf numFmtId="0" fontId="7" fillId="0" borderId="0" xfId="0" applyFont="1" applyFill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8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 quotePrefix="1">
      <alignment horizontal="right" vertical="center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165" fontId="2" fillId="0" borderId="1" xfId="0" applyNumberFormat="1" applyFont="1" applyFill="1" applyBorder="1" applyAlignment="1" quotePrefix="1">
      <alignment horizontal="center" vertical="center" wrapText="1" readingOrder="1"/>
    </xf>
    <xf numFmtId="165" fontId="2" fillId="0" borderId="1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quotePrefix="1">
      <alignment horizontal="center" vertical="center" wrapText="1"/>
    </xf>
    <xf numFmtId="165" fontId="2" fillId="0" borderId="0" xfId="0" applyNumberFormat="1" applyFont="1" applyFill="1" applyBorder="1" applyAlignment="1" quotePrefix="1">
      <alignment horizontal="center" vertical="center" wrapText="1"/>
    </xf>
    <xf numFmtId="165" fontId="2" fillId="0" borderId="0" xfId="0" applyNumberFormat="1" applyFont="1" applyFill="1" applyBorder="1" applyAlignment="1" quotePrefix="1">
      <alignment horizontal="center" vertical="center"/>
    </xf>
    <xf numFmtId="1" fontId="2" fillId="0" borderId="0" xfId="0" applyNumberFormat="1" applyFont="1" applyFill="1" applyBorder="1" applyAlignment="1" quotePrefix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quotePrefix="1">
      <alignment horizontal="center" vertical="center"/>
    </xf>
    <xf numFmtId="4" fontId="6" fillId="0" borderId="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horizontal="center" vertical="center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4" fontId="12" fillId="0" borderId="0" xfId="0" applyNumberFormat="1" applyFont="1"/>
    <xf numFmtId="0" fontId="16" fillId="0" borderId="0" xfId="0" applyFont="1"/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18" fillId="0" borderId="1" xfId="0" applyFont="1" applyFill="1" applyBorder="1" applyAlignment="1" quotePrefix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 quotePrefix="1">
      <alignment horizontal="center" vertical="center" wrapText="1"/>
    </xf>
    <xf numFmtId="165" fontId="18" fillId="0" borderId="1" xfId="0" applyNumberFormat="1" applyFont="1" applyFill="1" applyBorder="1" applyAlignment="1" quotePrefix="1">
      <alignment horizontal="center" vertical="center" wrapText="1"/>
    </xf>
    <xf numFmtId="165" fontId="18" fillId="0" borderId="1" xfId="0" applyNumberFormat="1" applyFont="1" applyFill="1" applyBorder="1" applyAlignment="1" quotePrefix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 quotePrefix="1">
      <alignment horizontal="center" vertical="center" wrapText="1"/>
    </xf>
    <xf numFmtId="1" fontId="18" fillId="0" borderId="1" xfId="0" applyNumberFormat="1" applyFont="1" applyFill="1" applyBorder="1" applyAlignment="1" quotePrefix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3" fontId="17" fillId="3" borderId="1" xfId="0" applyNumberFormat="1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right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center" vertical="center"/>
    </xf>
    <xf numFmtId="4" fontId="19" fillId="0" borderId="8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vertical="center" wrapText="1"/>
    </xf>
    <xf numFmtId="4" fontId="17" fillId="3" borderId="8" xfId="0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4" fontId="17" fillId="0" borderId="8" xfId="0" applyNumberFormat="1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3" fontId="17" fillId="3" borderId="10" xfId="0" applyNumberFormat="1" applyFont="1" applyFill="1" applyBorder="1" applyAlignment="1">
      <alignment horizontal="left" vertical="center"/>
    </xf>
    <xf numFmtId="3" fontId="17" fillId="3" borderId="10" xfId="0" applyNumberFormat="1" applyFont="1" applyFill="1" applyBorder="1" applyAlignment="1">
      <alignment vertical="center"/>
    </xf>
    <xf numFmtId="0" fontId="12" fillId="0" borderId="0" xfId="0" applyFont="1" applyBorder="1"/>
    <xf numFmtId="0" fontId="2" fillId="0" borderId="0" xfId="0" applyFont="1"/>
    <xf numFmtId="0" fontId="12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ill="1"/>
    <xf numFmtId="0" fontId="0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 readingOrder="1"/>
      <protection locked="0"/>
    </xf>
    <xf numFmtId="4" fontId="7" fillId="0" borderId="1" xfId="0" applyNumberFormat="1" applyFont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 quotePrefix="1">
      <alignment horizontal="center" vertical="center" readingOrder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166" fontId="3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" xfId="0" applyFill="1" applyBorder="1"/>
    <xf numFmtId="0" fontId="5" fillId="0" borderId="1" xfId="0" applyFont="1" applyFill="1" applyBorder="1" applyAlignment="1" applyProtection="1">
      <alignment vertical="top" wrapText="1" readingOrder="1"/>
      <protection locked="0"/>
    </xf>
    <xf numFmtId="0" fontId="9" fillId="0" borderId="0" xfId="0" applyFont="1" applyFill="1" applyBorder="1" applyAlignment="1" applyProtection="1">
      <alignment horizontal="center" vertical="center" wrapText="1" readingOrder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11" fillId="0" borderId="0" xfId="0" applyNumberFormat="1" applyFont="1" applyBorder="1" applyAlignment="1">
      <alignment horizontal="center" vertical="center" readingOrder="1"/>
    </xf>
    <xf numFmtId="165" fontId="11" fillId="0" borderId="0" xfId="0" applyNumberFormat="1" applyFont="1" applyFill="1" applyBorder="1" applyAlignment="1" quotePrefix="1">
      <alignment horizontal="center" vertical="center" readingOrder="1"/>
    </xf>
    <xf numFmtId="0" fontId="10" fillId="0" borderId="0" xfId="0" applyFont="1" applyFill="1" applyBorder="1" applyAlignment="1" applyProtection="1">
      <alignment horizontal="center" vertical="center" wrapText="1" readingOrder="1"/>
      <protection locked="0"/>
    </xf>
    <xf numFmtId="1" fontId="11" fillId="0" borderId="0" xfId="0" applyNumberFormat="1" applyFont="1" applyFill="1" applyBorder="1" applyAlignment="1" quotePrefix="1">
      <alignment horizontal="center" vertical="center" readingOrder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5" fillId="0" borderId="0" xfId="0" applyFont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12" xfId="0" applyFont="1" applyBorder="1" applyAlignment="1" applyProtection="1">
      <alignment horizontal="left" wrapText="1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quotePrefix="1">
      <alignment horizontal="center" vertical="center" wrapText="1"/>
    </xf>
    <xf numFmtId="0" fontId="2" fillId="0" borderId="8" xfId="0" applyNumberFormat="1" applyFont="1" applyFill="1" applyBorder="1" applyAlignment="1" quotePrefix="1">
      <alignment horizontal="center" vertical="center" wrapText="1"/>
    </xf>
    <xf numFmtId="1" fontId="2" fillId="0" borderId="0" xfId="0" applyNumberFormat="1" applyFont="1" applyFill="1" applyBorder="1" applyAlignment="1" quotePrefix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 quotePrefix="1">
      <alignment horizontal="center" vertical="center" wrapText="1"/>
    </xf>
    <xf numFmtId="1" fontId="18" fillId="0" borderId="8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 applyBorder="1" applyAlignment="1" applyProtection="1">
      <alignment horizontal="center" vertical="center" wrapText="1" readingOrder="1"/>
      <protection locked="0"/>
    </xf>
    <xf numFmtId="4" fontId="0" fillId="0" borderId="1" xfId="0" applyNumberFormat="1" applyFill="1" applyBorder="1"/>
    <xf numFmtId="0" fontId="11" fillId="0" borderId="1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ill="1"/>
    <xf numFmtId="3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 topLeftCell="A1">
      <selection activeCell="A3" sqref="A3:F27"/>
    </sheetView>
  </sheetViews>
  <sheetFormatPr defaultColWidth="9.140625" defaultRowHeight="12.75"/>
  <cols>
    <col min="1" max="1" width="33.421875" style="4" customWidth="1"/>
    <col min="2" max="2" width="15.421875" style="4" bestFit="1" customWidth="1"/>
    <col min="3" max="3" width="16.28125" style="4" customWidth="1"/>
    <col min="4" max="4" width="15.28125" style="4" customWidth="1"/>
    <col min="5" max="6" width="13.140625" style="4" customWidth="1"/>
    <col min="7" max="16384" width="9.140625" style="4" customWidth="1"/>
  </cols>
  <sheetData>
    <row r="1" ht="12.75">
      <c r="A1" s="4" t="s">
        <v>291</v>
      </c>
    </row>
    <row r="2" spans="1:6" s="1" customFormat="1" ht="26.85" customHeight="1">
      <c r="A2" s="186" t="s">
        <v>301</v>
      </c>
      <c r="B2" s="186"/>
      <c r="C2" s="186"/>
      <c r="D2" s="186"/>
      <c r="E2" s="186"/>
      <c r="F2" s="186"/>
    </row>
    <row r="3" spans="1:4" s="1" customFormat="1" ht="17.1" customHeight="1">
      <c r="A3" s="184" t="s">
        <v>154</v>
      </c>
      <c r="B3" s="184"/>
      <c r="C3" s="185"/>
      <c r="D3" s="185"/>
    </row>
    <row r="4" spans="1:6" s="97" customFormat="1" ht="38.25">
      <c r="A4" s="94" t="s">
        <v>155</v>
      </c>
      <c r="B4" s="94" t="s">
        <v>290</v>
      </c>
      <c r="C4" s="123" t="s">
        <v>303</v>
      </c>
      <c r="D4" s="94" t="s">
        <v>299</v>
      </c>
      <c r="E4" s="95" t="s">
        <v>60</v>
      </c>
      <c r="F4" s="96" t="s">
        <v>60</v>
      </c>
    </row>
    <row r="5" spans="1:6" s="3" customFormat="1" ht="12">
      <c r="A5" s="18">
        <v>1</v>
      </c>
      <c r="B5" s="21">
        <v>2</v>
      </c>
      <c r="C5" s="22">
        <v>4</v>
      </c>
      <c r="D5" s="22">
        <v>5</v>
      </c>
      <c r="E5" s="23" t="s">
        <v>61</v>
      </c>
      <c r="F5" s="24" t="s">
        <v>62</v>
      </c>
    </row>
    <row r="6" spans="1:6" ht="12.75">
      <c r="A6" s="7" t="s">
        <v>156</v>
      </c>
      <c r="B6" s="8">
        <f>'OPĆI DIO-prihodi'!C4</f>
        <v>1228368.2500000002</v>
      </c>
      <c r="C6" s="8">
        <f>'OPĆI DIO-prihodi'!D4</f>
        <v>1495023.5299999998</v>
      </c>
      <c r="D6" s="8">
        <f>'OPĆI DIO-prihodi'!E4</f>
        <v>1505834.33</v>
      </c>
      <c r="E6" s="19">
        <f aca="true" t="shared" si="0" ref="E6:E12">D6/B6*100</f>
        <v>122.5881839586785</v>
      </c>
      <c r="F6" s="20">
        <f>D6/C6*100</f>
        <v>100.72311905351752</v>
      </c>
    </row>
    <row r="7" spans="1:6" ht="25.5">
      <c r="A7" s="7" t="s">
        <v>157</v>
      </c>
      <c r="B7" s="8">
        <f>'OPĆI DIO-prihodi'!C35</f>
        <v>483.16</v>
      </c>
      <c r="C7" s="8">
        <v>0</v>
      </c>
      <c r="D7" s="8">
        <v>0</v>
      </c>
      <c r="E7" s="19">
        <f t="shared" si="0"/>
        <v>0</v>
      </c>
      <c r="F7" s="20" t="e">
        <f aca="true" t="shared" si="1" ref="F7:F12">D7/C7*100</f>
        <v>#DIV/0!</v>
      </c>
    </row>
    <row r="8" spans="1:6" ht="12.75">
      <c r="A8" s="7" t="s">
        <v>158</v>
      </c>
      <c r="B8" s="8">
        <f>SUM(B6:B7)</f>
        <v>1228851.4100000001</v>
      </c>
      <c r="C8" s="8">
        <f>SUM(C6:C7)</f>
        <v>1495023.5299999998</v>
      </c>
      <c r="D8" s="8">
        <f>SUM(D6:D7)</f>
        <v>1505834.33</v>
      </c>
      <c r="E8" s="19">
        <f t="shared" si="0"/>
        <v>122.53998471629697</v>
      </c>
      <c r="F8" s="20">
        <f t="shared" si="1"/>
        <v>100.72311905351752</v>
      </c>
    </row>
    <row r="9" spans="1:6" ht="12.75">
      <c r="A9" s="7" t="s">
        <v>159</v>
      </c>
      <c r="B9" s="8">
        <f>'OPĆI DIO-RASHODI'!C4</f>
        <v>1282085.4700000002</v>
      </c>
      <c r="C9" s="8">
        <f>'OPĆI DIO-RASHODI'!D4</f>
        <v>1501055.82</v>
      </c>
      <c r="D9" s="8">
        <f>'OPĆI DIO-RASHODI'!E4</f>
        <v>1504080.05</v>
      </c>
      <c r="E9" s="19">
        <f t="shared" si="0"/>
        <v>117.31511550474087</v>
      </c>
      <c r="F9" s="20">
        <f t="shared" si="1"/>
        <v>100.20147352015196</v>
      </c>
    </row>
    <row r="10" spans="1:6" ht="25.5">
      <c r="A10" s="7" t="s">
        <v>160</v>
      </c>
      <c r="B10" s="8">
        <f>'OPĆI DIO-RASHODI'!C59</f>
        <v>7714.379999999999</v>
      </c>
      <c r="C10" s="8">
        <f>'OPĆI DIO-RASHODI'!D59</f>
        <v>13278.65</v>
      </c>
      <c r="D10" s="8">
        <f>'OPĆI DIO-RASHODI'!E59</f>
        <v>6976.32</v>
      </c>
      <c r="E10" s="19">
        <f t="shared" si="0"/>
        <v>90.43267248955846</v>
      </c>
      <c r="F10" s="20">
        <f t="shared" si="1"/>
        <v>52.537870943205824</v>
      </c>
    </row>
    <row r="11" spans="1:6" ht="12.75">
      <c r="A11" s="7" t="s">
        <v>121</v>
      </c>
      <c r="B11" s="8">
        <f>SUM(B9:B10)</f>
        <v>1289799.85</v>
      </c>
      <c r="C11" s="8">
        <f>SUM(C9:C10)</f>
        <v>1514334.47</v>
      </c>
      <c r="D11" s="8">
        <f>SUM(D9:D10)</f>
        <v>1511056.37</v>
      </c>
      <c r="E11" s="19">
        <f t="shared" si="0"/>
        <v>117.15432979775893</v>
      </c>
      <c r="F11" s="20">
        <f t="shared" si="1"/>
        <v>99.78352866787745</v>
      </c>
    </row>
    <row r="12" spans="1:6" ht="12.75">
      <c r="A12" s="7" t="s">
        <v>161</v>
      </c>
      <c r="B12" s="8">
        <f>B8-B11</f>
        <v>-60948.439999999944</v>
      </c>
      <c r="C12" s="8">
        <f>C8-C11</f>
        <v>-19310.940000000177</v>
      </c>
      <c r="D12" s="8">
        <f>D8-D11</f>
        <v>-5222.040000000037</v>
      </c>
      <c r="E12" s="19">
        <f t="shared" si="0"/>
        <v>8.567963347380248</v>
      </c>
      <c r="F12" s="20">
        <f t="shared" si="1"/>
        <v>27.041873673679216</v>
      </c>
    </row>
    <row r="13" ht="409.6" customHeight="1" hidden="1"/>
    <row r="14" ht="16.15" customHeight="1"/>
    <row r="15" spans="1:4" s="1" customFormat="1" ht="17.1" customHeight="1">
      <c r="A15" s="184" t="s">
        <v>162</v>
      </c>
      <c r="B15" s="184"/>
      <c r="C15" s="185"/>
      <c r="D15" s="185"/>
    </row>
    <row r="16" spans="1:6" s="97" customFormat="1" ht="38.25">
      <c r="A16" s="94" t="s">
        <v>155</v>
      </c>
      <c r="B16" s="94" t="s">
        <v>290</v>
      </c>
      <c r="C16" s="123" t="s">
        <v>303</v>
      </c>
      <c r="D16" s="94" t="s">
        <v>299</v>
      </c>
      <c r="E16" s="95" t="s">
        <v>60</v>
      </c>
      <c r="F16" s="96" t="s">
        <v>60</v>
      </c>
    </row>
    <row r="17" spans="1:6" s="3" customFormat="1" ht="12">
      <c r="A17" s="18">
        <v>1</v>
      </c>
      <c r="B17" s="21">
        <v>2</v>
      </c>
      <c r="C17" s="22">
        <v>4</v>
      </c>
      <c r="D17" s="22">
        <v>5</v>
      </c>
      <c r="E17" s="23" t="s">
        <v>61</v>
      </c>
      <c r="F17" s="24" t="s">
        <v>62</v>
      </c>
    </row>
    <row r="18" spans="1:6" ht="25.5">
      <c r="A18" s="7" t="s">
        <v>163</v>
      </c>
      <c r="B18" s="8">
        <v>0</v>
      </c>
      <c r="C18" s="8">
        <v>0</v>
      </c>
      <c r="D18" s="8">
        <v>0</v>
      </c>
      <c r="E18" s="19" t="e">
        <f>D18/B18*100</f>
        <v>#DIV/0!</v>
      </c>
      <c r="F18" s="20" t="e">
        <f>D18/C18*100</f>
        <v>#DIV/0!</v>
      </c>
    </row>
    <row r="19" spans="1:6" ht="25.5">
      <c r="A19" s="7" t="s">
        <v>164</v>
      </c>
      <c r="B19" s="8">
        <v>0</v>
      </c>
      <c r="C19" s="8">
        <v>0</v>
      </c>
      <c r="D19" s="8">
        <v>0</v>
      </c>
      <c r="E19" s="19" t="e">
        <f>D19/B19*100</f>
        <v>#DIV/0!</v>
      </c>
      <c r="F19" s="20" t="e">
        <f>D19/C19*100</f>
        <v>#DIV/0!</v>
      </c>
    </row>
    <row r="20" spans="1:6" ht="12.75">
      <c r="A20" s="7" t="s">
        <v>165</v>
      </c>
      <c r="B20" s="8">
        <f>B18-B19</f>
        <v>0</v>
      </c>
      <c r="C20" s="8">
        <f>C18-C19</f>
        <v>0</v>
      </c>
      <c r="D20" s="8">
        <f>D18-D19</f>
        <v>0</v>
      </c>
      <c r="E20" s="19" t="e">
        <f>D20/B20*100</f>
        <v>#DIV/0!</v>
      </c>
      <c r="F20" s="20" t="e">
        <f>D20/C20*100</f>
        <v>#DIV/0!</v>
      </c>
    </row>
    <row r="21" spans="1:4" ht="12.75">
      <c r="A21" s="2"/>
      <c r="B21" s="2"/>
      <c r="C21" s="2"/>
      <c r="D21" s="2"/>
    </row>
    <row r="22" spans="1:4" s="1" customFormat="1" ht="18" customHeight="1">
      <c r="A22" s="187" t="s">
        <v>174</v>
      </c>
      <c r="B22" s="187"/>
      <c r="C22" s="187"/>
      <c r="D22" s="10"/>
    </row>
    <row r="23" spans="1:6" ht="38.25">
      <c r="A23" s="11" t="s">
        <v>175</v>
      </c>
      <c r="B23" s="8">
        <v>0</v>
      </c>
      <c r="C23" s="8">
        <v>0</v>
      </c>
      <c r="D23" s="8">
        <v>0</v>
      </c>
      <c r="E23" s="19" t="e">
        <f>D23/B23*100</f>
        <v>#DIV/0!</v>
      </c>
      <c r="F23" s="20" t="e">
        <f>D23/C23*100</f>
        <v>#DIV/0!</v>
      </c>
    </row>
    <row r="24" spans="1:6" ht="38.25">
      <c r="A24" s="11" t="s">
        <v>176</v>
      </c>
      <c r="B24" s="17">
        <v>79776.95</v>
      </c>
      <c r="C24" s="17">
        <f>-C12+C20+C23</f>
        <v>19310.940000000177</v>
      </c>
      <c r="D24" s="17">
        <v>13703.48</v>
      </c>
      <c r="E24" s="19">
        <f>D24/B24*100</f>
        <v>17.177242298684018</v>
      </c>
      <c r="F24" s="20">
        <f>D24/C24*100</f>
        <v>70.96226284168391</v>
      </c>
    </row>
    <row r="25" ht="14.25" customHeight="1"/>
    <row r="26" spans="1:4" s="1" customFormat="1" ht="18" customHeight="1">
      <c r="A26" s="187" t="s">
        <v>177</v>
      </c>
      <c r="B26" s="187"/>
      <c r="C26" s="188"/>
      <c r="D26" s="188"/>
    </row>
    <row r="27" spans="1:6" ht="25.5">
      <c r="A27" s="11" t="s">
        <v>178</v>
      </c>
      <c r="B27" s="12">
        <f>SUM(B23:C23)</f>
        <v>0</v>
      </c>
      <c r="C27" s="13">
        <v>18827.78</v>
      </c>
      <c r="D27" s="13">
        <v>18925.52</v>
      </c>
      <c r="E27" s="19" t="e">
        <f>D27/B27*100</f>
        <v>#DIV/0!</v>
      </c>
      <c r="F27" s="20">
        <f>D27/C27*100</f>
        <v>100.51912652474164</v>
      </c>
    </row>
    <row r="28" spans="1:4" ht="12.75">
      <c r="A28" s="14"/>
      <c r="B28" s="15"/>
      <c r="C28" s="15"/>
      <c r="D28" s="15"/>
    </row>
    <row r="29" spans="1:4" s="1" customFormat="1" ht="17.1" customHeight="1">
      <c r="A29" s="184" t="s">
        <v>166</v>
      </c>
      <c r="B29" s="184"/>
      <c r="C29" s="185"/>
      <c r="D29" s="185"/>
    </row>
    <row r="30" spans="1:6" s="97" customFormat="1" ht="38.25">
      <c r="A30" s="94" t="s">
        <v>155</v>
      </c>
      <c r="B30" s="94" t="s">
        <v>300</v>
      </c>
      <c r="C30" s="123" t="s">
        <v>303</v>
      </c>
      <c r="D30" s="94" t="s">
        <v>299</v>
      </c>
      <c r="E30" s="95" t="s">
        <v>60</v>
      </c>
      <c r="F30" s="96" t="s">
        <v>60</v>
      </c>
    </row>
    <row r="31" spans="1:6" s="3" customFormat="1" ht="12">
      <c r="A31" s="18">
        <v>1</v>
      </c>
      <c r="B31" s="21">
        <v>2</v>
      </c>
      <c r="C31" s="22">
        <v>4</v>
      </c>
      <c r="D31" s="22">
        <v>5</v>
      </c>
      <c r="E31" s="23" t="s">
        <v>61</v>
      </c>
      <c r="F31" s="24" t="s">
        <v>62</v>
      </c>
    </row>
    <row r="32" spans="1:6" ht="12.75">
      <c r="A32" s="7" t="s">
        <v>167</v>
      </c>
      <c r="B32" s="8">
        <f>SUM(B8)</f>
        <v>1228851.4100000001</v>
      </c>
      <c r="C32" s="8">
        <f>SUM(C8)</f>
        <v>1495023.5299999998</v>
      </c>
      <c r="D32" s="8">
        <f>SUM(D8)</f>
        <v>1505834.33</v>
      </c>
      <c r="E32" s="19">
        <f aca="true" t="shared" si="2" ref="E32:E38">D32/B32*100</f>
        <v>122.53998471629697</v>
      </c>
      <c r="F32" s="20">
        <f aca="true" t="shared" si="3" ref="F32:F38">D32/C32*100</f>
        <v>100.72311905351752</v>
      </c>
    </row>
    <row r="33" spans="1:6" ht="12.75">
      <c r="A33" s="7" t="s">
        <v>168</v>
      </c>
      <c r="B33" s="8">
        <f>B24</f>
        <v>79776.95</v>
      </c>
      <c r="C33" s="8">
        <v>18827.78</v>
      </c>
      <c r="D33" s="8">
        <f>D24</f>
        <v>13703.48</v>
      </c>
      <c r="E33" s="19">
        <f t="shared" si="2"/>
        <v>17.177242298684018</v>
      </c>
      <c r="F33" s="20">
        <f t="shared" si="3"/>
        <v>72.7833021205899</v>
      </c>
    </row>
    <row r="34" spans="1:6" ht="25.5">
      <c r="A34" s="7" t="s">
        <v>169</v>
      </c>
      <c r="B34" s="8">
        <f>SUM(B18)</f>
        <v>0</v>
      </c>
      <c r="C34" s="8">
        <f>SUM(C18)</f>
        <v>0</v>
      </c>
      <c r="D34" s="8">
        <f>SUM(D18)</f>
        <v>0</v>
      </c>
      <c r="E34" s="19" t="e">
        <f t="shared" si="2"/>
        <v>#DIV/0!</v>
      </c>
      <c r="F34" s="20" t="e">
        <f t="shared" si="3"/>
        <v>#DIV/0!</v>
      </c>
    </row>
    <row r="35" spans="1:6" ht="25.5">
      <c r="A35" s="7" t="s">
        <v>170</v>
      </c>
      <c r="B35" s="8">
        <f>SUM(B32:B34)</f>
        <v>1308628.36</v>
      </c>
      <c r="C35" s="8">
        <f>SUM(C32:C34)</f>
        <v>1513851.3099999998</v>
      </c>
      <c r="D35" s="8">
        <f>SUM(D32:D34)</f>
        <v>1519537.81</v>
      </c>
      <c r="E35" s="19">
        <f t="shared" si="2"/>
        <v>116.11683320083328</v>
      </c>
      <c r="F35" s="20">
        <f t="shared" si="3"/>
        <v>100.37563134255241</v>
      </c>
    </row>
    <row r="36" spans="1:6" ht="12.75">
      <c r="A36" s="7" t="s">
        <v>171</v>
      </c>
      <c r="B36" s="8">
        <f>SUM(B11)</f>
        <v>1289799.85</v>
      </c>
      <c r="C36" s="8">
        <f>SUM(C11)</f>
        <v>1514334.47</v>
      </c>
      <c r="D36" s="8">
        <f>SUM(D11)</f>
        <v>1511056.37</v>
      </c>
      <c r="E36" s="19">
        <f t="shared" si="2"/>
        <v>117.15432979775893</v>
      </c>
      <c r="F36" s="20">
        <f t="shared" si="3"/>
        <v>99.78352866787745</v>
      </c>
    </row>
    <row r="37" spans="1:6" ht="25.5">
      <c r="A37" s="7" t="s">
        <v>172</v>
      </c>
      <c r="B37" s="8">
        <f>SUM(B19)</f>
        <v>0</v>
      </c>
      <c r="C37" s="8">
        <f>SUM(C19)</f>
        <v>0</v>
      </c>
      <c r="D37" s="8">
        <f>SUM(D19)</f>
        <v>0</v>
      </c>
      <c r="E37" s="19" t="e">
        <f t="shared" si="2"/>
        <v>#DIV/0!</v>
      </c>
      <c r="F37" s="20" t="e">
        <f t="shared" si="3"/>
        <v>#DIV/0!</v>
      </c>
    </row>
    <row r="38" spans="1:6" ht="25.5">
      <c r="A38" s="7" t="s">
        <v>173</v>
      </c>
      <c r="B38" s="8">
        <f>SUM(B36:B37)</f>
        <v>1289799.85</v>
      </c>
      <c r="C38" s="8">
        <f>SUM(C36:C37)</f>
        <v>1514334.47</v>
      </c>
      <c r="D38" s="8">
        <f>SUM(D36:D37)</f>
        <v>1511056.37</v>
      </c>
      <c r="E38" s="19">
        <f t="shared" si="2"/>
        <v>117.15432979775893</v>
      </c>
      <c r="F38" s="20">
        <f t="shared" si="3"/>
        <v>99.78352866787745</v>
      </c>
    </row>
    <row r="39" ht="409.6" customHeight="1" hidden="1"/>
  </sheetData>
  <mergeCells count="6">
    <mergeCell ref="A29:D29"/>
    <mergeCell ref="A2:F2"/>
    <mergeCell ref="A3:D3"/>
    <mergeCell ref="A15:D15"/>
    <mergeCell ref="A22:C22"/>
    <mergeCell ref="A26:D26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zoomScale="89" zoomScaleSheetLayoutView="89" workbookViewId="0" topLeftCell="A31">
      <selection activeCell="E2" sqref="E2"/>
    </sheetView>
  </sheetViews>
  <sheetFormatPr defaultColWidth="9.140625" defaultRowHeight="30" customHeight="1"/>
  <cols>
    <col min="1" max="1" width="9.28125" style="67" customWidth="1"/>
    <col min="2" max="2" width="42.28125" style="25" customWidth="1"/>
    <col min="3" max="5" width="15.421875" style="49" customWidth="1"/>
    <col min="6" max="7" width="14.28125" style="28" customWidth="1"/>
    <col min="8" max="10" width="16.57421875" style="25" customWidth="1"/>
    <col min="11" max="14" width="15.140625" style="25" customWidth="1"/>
    <col min="15" max="15" width="16.7109375" style="25" hidden="1" customWidth="1"/>
    <col min="16" max="16" width="16.421875" style="25" hidden="1" customWidth="1"/>
    <col min="17" max="17" width="12.57421875" style="25" hidden="1" customWidth="1"/>
    <col min="18" max="18" width="15.140625" style="25" customWidth="1"/>
    <col min="19" max="16384" width="9.140625" style="25" customWidth="1"/>
  </cols>
  <sheetData>
    <row r="1" spans="1:9" ht="30" customHeight="1">
      <c r="A1" s="189" t="s">
        <v>285</v>
      </c>
      <c r="B1" s="189"/>
      <c r="C1" s="189"/>
      <c r="D1" s="189"/>
      <c r="E1" s="189"/>
      <c r="F1" s="189"/>
      <c r="G1" s="189"/>
      <c r="H1" s="85"/>
      <c r="I1" s="85"/>
    </row>
    <row r="2" spans="1:7" s="32" customFormat="1" ht="42" customHeight="1">
      <c r="A2" s="64" t="s">
        <v>58</v>
      </c>
      <c r="B2" s="29" t="s">
        <v>59</v>
      </c>
      <c r="C2" s="30" t="s">
        <v>292</v>
      </c>
      <c r="D2" s="31" t="s">
        <v>303</v>
      </c>
      <c r="E2" s="31" t="s">
        <v>293</v>
      </c>
      <c r="F2" s="5" t="s">
        <v>60</v>
      </c>
      <c r="G2" s="5" t="s">
        <v>60</v>
      </c>
    </row>
    <row r="3" spans="1:7" s="33" customFormat="1" ht="30" customHeight="1">
      <c r="A3" s="192">
        <v>1</v>
      </c>
      <c r="B3" s="193"/>
      <c r="C3" s="86">
        <v>2</v>
      </c>
      <c r="D3" s="62">
        <v>4</v>
      </c>
      <c r="E3" s="62">
        <v>5</v>
      </c>
      <c r="F3" s="6" t="s">
        <v>61</v>
      </c>
      <c r="G3" s="6" t="s">
        <v>62</v>
      </c>
    </row>
    <row r="4" spans="1:7" ht="30" customHeight="1">
      <c r="A4" s="81">
        <v>6</v>
      </c>
      <c r="B4" s="82" t="s">
        <v>193</v>
      </c>
      <c r="C4" s="87">
        <f>SUM(C5,C15,C20,C23,C28,C32)</f>
        <v>1228368.2500000002</v>
      </c>
      <c r="D4" s="87">
        <f>SUM(D5,D15,D20,D23,D28)</f>
        <v>1495023.5299999998</v>
      </c>
      <c r="E4" s="87">
        <f>SUM(E5,E15,E20,E23,E28,E32)</f>
        <v>1505834.33</v>
      </c>
      <c r="F4" s="79">
        <f aca="true" t="shared" si="0" ref="F4:F49">E4/C4*100</f>
        <v>122.5881839586785</v>
      </c>
      <c r="G4" s="79">
        <f>E4/D4*100</f>
        <v>100.72311905351752</v>
      </c>
    </row>
    <row r="5" spans="1:7" ht="30" customHeight="1">
      <c r="A5" s="34">
        <v>63</v>
      </c>
      <c r="B5" s="35" t="s">
        <v>70</v>
      </c>
      <c r="C5" s="51">
        <f>SUM(C6,C8,C11,C13)</f>
        <v>1021861.52</v>
      </c>
      <c r="D5" s="51">
        <v>1306657.18</v>
      </c>
      <c r="E5" s="51">
        <f>SUM(E6,E8,E11,E13)</f>
        <v>1305046.57</v>
      </c>
      <c r="F5" s="9">
        <f t="shared" si="0"/>
        <v>127.71266404081838</v>
      </c>
      <c r="G5" s="9">
        <f>E5/D5*100</f>
        <v>99.87673813570596</v>
      </c>
    </row>
    <row r="6" spans="1:7" s="36" customFormat="1" ht="30" customHeight="1">
      <c r="A6" s="34">
        <v>634</v>
      </c>
      <c r="B6" s="35" t="s">
        <v>71</v>
      </c>
      <c r="C6" s="51">
        <f>C7</f>
        <v>79.63</v>
      </c>
      <c r="D6" s="51">
        <v>0</v>
      </c>
      <c r="E6" s="51">
        <f>E7</f>
        <v>0</v>
      </c>
      <c r="F6" s="9">
        <f t="shared" si="0"/>
        <v>0</v>
      </c>
      <c r="G6" s="9" t="e">
        <f>E6/D6*100</f>
        <v>#DIV/0!</v>
      </c>
    </row>
    <row r="7" spans="1:7" ht="30" customHeight="1">
      <c r="A7" s="37">
        <v>6341</v>
      </c>
      <c r="B7" s="38" t="s">
        <v>144</v>
      </c>
      <c r="C7" s="52">
        <v>79.63</v>
      </c>
      <c r="D7" s="52"/>
      <c r="E7" s="52">
        <v>0</v>
      </c>
      <c r="F7" s="9">
        <f t="shared" si="0"/>
        <v>0</v>
      </c>
      <c r="G7" s="16"/>
    </row>
    <row r="8" spans="1:7" s="36" customFormat="1" ht="30" customHeight="1">
      <c r="A8" s="34">
        <v>636</v>
      </c>
      <c r="B8" s="35" t="s">
        <v>72</v>
      </c>
      <c r="C8" s="51">
        <f>SUM(C9:C10)</f>
        <v>1005865.85</v>
      </c>
      <c r="D8" s="51"/>
      <c r="E8" s="51">
        <f>SUM(E9:E10)</f>
        <v>1298162.42</v>
      </c>
      <c r="F8" s="9">
        <f t="shared" si="0"/>
        <v>129.05920009114536</v>
      </c>
      <c r="G8" s="9" t="e">
        <f>E8/D8*100</f>
        <v>#DIV/0!</v>
      </c>
    </row>
    <row r="9" spans="1:7" ht="30" customHeight="1">
      <c r="A9" s="37">
        <v>6361</v>
      </c>
      <c r="B9" s="38" t="s">
        <v>132</v>
      </c>
      <c r="C9" s="52">
        <v>1005268.6</v>
      </c>
      <c r="D9" s="52"/>
      <c r="E9" s="52">
        <v>1297564.42</v>
      </c>
      <c r="F9" s="9">
        <f t="shared" si="0"/>
        <v>129.07639013095604</v>
      </c>
      <c r="G9" s="9"/>
    </row>
    <row r="10" spans="1:7" ht="30" customHeight="1">
      <c r="A10" s="37">
        <v>6362</v>
      </c>
      <c r="B10" s="38" t="s">
        <v>133</v>
      </c>
      <c r="C10" s="52">
        <v>597.25</v>
      </c>
      <c r="D10" s="52"/>
      <c r="E10" s="52">
        <v>598</v>
      </c>
      <c r="F10" s="9">
        <f t="shared" si="0"/>
        <v>100.12557555462536</v>
      </c>
      <c r="G10" s="9"/>
    </row>
    <row r="11" spans="1:7" s="36" customFormat="1" ht="30" customHeight="1">
      <c r="A11" s="34">
        <v>638</v>
      </c>
      <c r="B11" s="35" t="s">
        <v>134</v>
      </c>
      <c r="C11" s="51">
        <f>C12</f>
        <v>15916.04</v>
      </c>
      <c r="D11" s="51"/>
      <c r="E11" s="51">
        <f>E12</f>
        <v>6857.6</v>
      </c>
      <c r="F11" s="9">
        <f t="shared" si="0"/>
        <v>43.0860942797329</v>
      </c>
      <c r="G11" s="9" t="e">
        <f aca="true" t="shared" si="1" ref="G11:G16">E11/D11*100</f>
        <v>#DIV/0!</v>
      </c>
    </row>
    <row r="12" spans="1:7" ht="30" customHeight="1">
      <c r="A12" s="37">
        <v>6381</v>
      </c>
      <c r="B12" s="38" t="s">
        <v>135</v>
      </c>
      <c r="C12" s="52">
        <v>15916.04</v>
      </c>
      <c r="D12" s="52"/>
      <c r="E12" s="52">
        <v>6857.6</v>
      </c>
      <c r="F12" s="9">
        <f t="shared" si="0"/>
        <v>43.0860942797329</v>
      </c>
      <c r="G12" s="9" t="e">
        <f t="shared" si="1"/>
        <v>#DIV/0!</v>
      </c>
    </row>
    <row r="13" spans="1:7" ht="30" customHeight="1">
      <c r="A13" s="34">
        <v>639</v>
      </c>
      <c r="B13" s="35" t="s">
        <v>286</v>
      </c>
      <c r="C13" s="51">
        <v>0</v>
      </c>
      <c r="D13" s="51"/>
      <c r="E13" s="51">
        <f>E14</f>
        <v>26.55</v>
      </c>
      <c r="F13" s="9" t="e">
        <f t="shared" si="0"/>
        <v>#DIV/0!</v>
      </c>
      <c r="G13" s="9" t="e">
        <f t="shared" si="1"/>
        <v>#DIV/0!</v>
      </c>
    </row>
    <row r="14" spans="1:7" ht="30" customHeight="1">
      <c r="A14" s="37">
        <v>6391</v>
      </c>
      <c r="B14" s="38" t="s">
        <v>287</v>
      </c>
      <c r="C14" s="52">
        <v>0</v>
      </c>
      <c r="D14" s="52"/>
      <c r="E14" s="52">
        <v>26.55</v>
      </c>
      <c r="F14" s="9" t="e">
        <f t="shared" si="0"/>
        <v>#DIV/0!</v>
      </c>
      <c r="G14" s="9" t="e">
        <f t="shared" si="1"/>
        <v>#DIV/0!</v>
      </c>
    </row>
    <row r="15" spans="1:7" ht="30" customHeight="1">
      <c r="A15" s="34">
        <v>64</v>
      </c>
      <c r="B15" s="35" t="s">
        <v>137</v>
      </c>
      <c r="C15" s="51">
        <f>SUM(C16,C18)</f>
        <v>0.68</v>
      </c>
      <c r="D15" s="51">
        <v>0.66</v>
      </c>
      <c r="E15" s="51">
        <f>SUM(E16,E18)</f>
        <v>1.74</v>
      </c>
      <c r="F15" s="9">
        <f t="shared" si="0"/>
        <v>255.88235294117646</v>
      </c>
      <c r="G15" s="9">
        <f t="shared" si="1"/>
        <v>263.6363636363636</v>
      </c>
    </row>
    <row r="16" spans="1:7" s="36" customFormat="1" ht="30" customHeight="1">
      <c r="A16" s="34">
        <v>641</v>
      </c>
      <c r="B16" s="35" t="s">
        <v>138</v>
      </c>
      <c r="C16" s="51">
        <f>C17</f>
        <v>0.68</v>
      </c>
      <c r="D16" s="51"/>
      <c r="E16" s="51">
        <f>E17</f>
        <v>1.74</v>
      </c>
      <c r="F16" s="9">
        <f t="shared" si="0"/>
        <v>255.88235294117646</v>
      </c>
      <c r="G16" s="9" t="e">
        <f t="shared" si="1"/>
        <v>#DIV/0!</v>
      </c>
    </row>
    <row r="17" spans="1:7" ht="30" customHeight="1">
      <c r="A17" s="37">
        <v>6413</v>
      </c>
      <c r="B17" s="38" t="s">
        <v>145</v>
      </c>
      <c r="C17" s="52">
        <v>0.68</v>
      </c>
      <c r="D17" s="52"/>
      <c r="E17" s="52">
        <v>1.74</v>
      </c>
      <c r="F17" s="9">
        <f t="shared" si="0"/>
        <v>255.88235294117646</v>
      </c>
      <c r="G17" s="16"/>
    </row>
    <row r="18" spans="1:7" s="36" customFormat="1" ht="30" customHeight="1">
      <c r="A18" s="34">
        <v>642</v>
      </c>
      <c r="B18" s="35" t="s">
        <v>139</v>
      </c>
      <c r="C18" s="51">
        <f>C19</f>
        <v>0</v>
      </c>
      <c r="D18" s="51"/>
      <c r="E18" s="51">
        <f>E19</f>
        <v>0</v>
      </c>
      <c r="F18" s="9" t="e">
        <f t="shared" si="0"/>
        <v>#DIV/0!</v>
      </c>
      <c r="G18" s="9" t="e">
        <f>E18/D18*100</f>
        <v>#DIV/0!</v>
      </c>
    </row>
    <row r="19" spans="1:7" ht="30" customHeight="1">
      <c r="A19" s="37">
        <v>6422</v>
      </c>
      <c r="B19" s="38" t="s">
        <v>146</v>
      </c>
      <c r="C19" s="52">
        <v>0</v>
      </c>
      <c r="D19" s="52"/>
      <c r="E19" s="52">
        <v>0</v>
      </c>
      <c r="F19" s="9" t="e">
        <f t="shared" si="0"/>
        <v>#DIV/0!</v>
      </c>
      <c r="G19" s="16"/>
    </row>
    <row r="20" spans="1:7" s="36" customFormat="1" ht="30" customHeight="1">
      <c r="A20" s="34">
        <v>65</v>
      </c>
      <c r="B20" s="35" t="s">
        <v>140</v>
      </c>
      <c r="C20" s="51">
        <f>C21</f>
        <v>12567.15</v>
      </c>
      <c r="D20" s="51">
        <v>13004.74</v>
      </c>
      <c r="E20" s="51">
        <f aca="true" t="shared" si="2" ref="E20:E21">E21</f>
        <v>19666.8</v>
      </c>
      <c r="F20" s="9">
        <f t="shared" si="0"/>
        <v>156.49371575894295</v>
      </c>
      <c r="G20" s="9">
        <f aca="true" t="shared" si="3" ref="G20:G34">E20/D20*100</f>
        <v>151.22793689070292</v>
      </c>
    </row>
    <row r="21" spans="1:16" s="41" customFormat="1" ht="30" customHeight="1">
      <c r="A21" s="34">
        <v>652</v>
      </c>
      <c r="B21" s="35" t="s">
        <v>68</v>
      </c>
      <c r="C21" s="51">
        <f>C22</f>
        <v>12567.15</v>
      </c>
      <c r="D21" s="51"/>
      <c r="E21" s="51">
        <f t="shared" si="2"/>
        <v>19666.8</v>
      </c>
      <c r="F21" s="9">
        <f t="shared" si="0"/>
        <v>156.49371575894295</v>
      </c>
      <c r="G21" s="9" t="e">
        <f t="shared" si="3"/>
        <v>#DIV/0!</v>
      </c>
      <c r="H21" s="39"/>
      <c r="I21" s="39"/>
      <c r="J21" s="39"/>
      <c r="K21" s="39"/>
      <c r="L21" s="39"/>
      <c r="M21" s="40"/>
      <c r="N21" s="40"/>
      <c r="O21" s="40"/>
      <c r="P21" s="40"/>
    </row>
    <row r="22" spans="1:16" s="36" customFormat="1" ht="30" customHeight="1">
      <c r="A22" s="37">
        <v>6526</v>
      </c>
      <c r="B22" s="38" t="s">
        <v>69</v>
      </c>
      <c r="C22" s="52">
        <v>12567.15</v>
      </c>
      <c r="D22" s="52"/>
      <c r="E22" s="52">
        <v>19666.8</v>
      </c>
      <c r="F22" s="9">
        <f t="shared" si="0"/>
        <v>156.49371575894295</v>
      </c>
      <c r="G22" s="9"/>
      <c r="H22" s="42"/>
      <c r="I22" s="42"/>
      <c r="J22" s="42"/>
      <c r="K22" s="42"/>
      <c r="L22" s="42"/>
      <c r="M22" s="42"/>
      <c r="N22" s="42"/>
      <c r="O22" s="43"/>
      <c r="P22" s="43"/>
    </row>
    <row r="23" spans="1:7" ht="30" customHeight="1">
      <c r="A23" s="34">
        <v>66</v>
      </c>
      <c r="B23" s="35" t="s">
        <v>66</v>
      </c>
      <c r="C23" s="51">
        <f>SUM(C24,C26)</f>
        <v>22180.11</v>
      </c>
      <c r="D23" s="51">
        <v>30002.52</v>
      </c>
      <c r="E23" s="51">
        <f>SUM(E24,E26)</f>
        <v>30984.2</v>
      </c>
      <c r="F23" s="9">
        <f t="shared" si="0"/>
        <v>139.69362640672205</v>
      </c>
      <c r="G23" s="9">
        <f t="shared" si="3"/>
        <v>103.27199181935384</v>
      </c>
    </row>
    <row r="24" spans="1:7" s="36" customFormat="1" ht="30" customHeight="1">
      <c r="A24" s="34">
        <v>661</v>
      </c>
      <c r="B24" s="35" t="s">
        <v>142</v>
      </c>
      <c r="C24" s="51">
        <f>C25</f>
        <v>21330.68</v>
      </c>
      <c r="D24" s="51"/>
      <c r="E24" s="51">
        <f>E25</f>
        <v>29178.2</v>
      </c>
      <c r="F24" s="9">
        <f t="shared" si="0"/>
        <v>136.78982573457574</v>
      </c>
      <c r="G24" s="9" t="e">
        <f t="shared" si="3"/>
        <v>#DIV/0!</v>
      </c>
    </row>
    <row r="25" spans="1:7" ht="30" customHeight="1">
      <c r="A25" s="37">
        <v>6615</v>
      </c>
      <c r="B25" s="38" t="s">
        <v>141</v>
      </c>
      <c r="C25" s="52">
        <v>21330.68</v>
      </c>
      <c r="D25" s="52"/>
      <c r="E25" s="52">
        <v>29178.2</v>
      </c>
      <c r="F25" s="9">
        <f t="shared" si="0"/>
        <v>136.78982573457574</v>
      </c>
      <c r="G25" s="9"/>
    </row>
    <row r="26" spans="1:7" s="36" customFormat="1" ht="30" customHeight="1">
      <c r="A26" s="34">
        <v>663</v>
      </c>
      <c r="B26" s="35" t="s">
        <v>67</v>
      </c>
      <c r="C26" s="51">
        <f>C27</f>
        <v>849.43</v>
      </c>
      <c r="D26" s="51"/>
      <c r="E26" s="51">
        <f>E27</f>
        <v>1806</v>
      </c>
      <c r="F26" s="9">
        <f t="shared" si="0"/>
        <v>212.61316412182288</v>
      </c>
      <c r="G26" s="9" t="e">
        <f t="shared" si="3"/>
        <v>#DIV/0!</v>
      </c>
    </row>
    <row r="27" spans="1:7" ht="30" customHeight="1">
      <c r="A27" s="37">
        <v>6631</v>
      </c>
      <c r="B27" s="38" t="s">
        <v>143</v>
      </c>
      <c r="C27" s="52">
        <v>849.43</v>
      </c>
      <c r="D27" s="52"/>
      <c r="E27" s="52">
        <v>1806</v>
      </c>
      <c r="F27" s="9">
        <f t="shared" si="0"/>
        <v>212.61316412182288</v>
      </c>
      <c r="G27" s="9"/>
    </row>
    <row r="28" spans="1:7" ht="30" customHeight="1">
      <c r="A28" s="34">
        <v>67</v>
      </c>
      <c r="B28" s="35" t="s">
        <v>63</v>
      </c>
      <c r="C28" s="51">
        <f>C29</f>
        <v>169848.72</v>
      </c>
      <c r="D28" s="51">
        <v>145358.43</v>
      </c>
      <c r="E28" s="51">
        <f>E29</f>
        <v>150034.44999999998</v>
      </c>
      <c r="F28" s="9">
        <f t="shared" si="0"/>
        <v>88.33416583887119</v>
      </c>
      <c r="G28" s="9">
        <f t="shared" si="3"/>
        <v>103.21688945044329</v>
      </c>
    </row>
    <row r="29" spans="1:7" ht="30" customHeight="1">
      <c r="A29" s="34">
        <v>671</v>
      </c>
      <c r="B29" s="35" t="s">
        <v>136</v>
      </c>
      <c r="C29" s="51">
        <f>SUM(C30:C31)</f>
        <v>169848.72</v>
      </c>
      <c r="D29" s="51"/>
      <c r="E29" s="51">
        <f>SUM(E30:E31)</f>
        <v>150034.44999999998</v>
      </c>
      <c r="F29" s="9">
        <f t="shared" si="0"/>
        <v>88.33416583887119</v>
      </c>
      <c r="G29" s="9" t="e">
        <f t="shared" si="3"/>
        <v>#DIV/0!</v>
      </c>
    </row>
    <row r="30" spans="1:7" ht="30" customHeight="1">
      <c r="A30" s="37">
        <v>6711</v>
      </c>
      <c r="B30" s="38" t="s">
        <v>64</v>
      </c>
      <c r="C30" s="52">
        <v>165419.75</v>
      </c>
      <c r="D30" s="52"/>
      <c r="E30" s="52">
        <v>147239.62</v>
      </c>
      <c r="F30" s="9">
        <f t="shared" si="0"/>
        <v>89.009698056006</v>
      </c>
      <c r="G30" s="9" t="e">
        <f t="shared" si="3"/>
        <v>#DIV/0!</v>
      </c>
    </row>
    <row r="31" spans="1:8" ht="37.5" customHeight="1">
      <c r="A31" s="37">
        <v>6712</v>
      </c>
      <c r="B31" s="72" t="s">
        <v>65</v>
      </c>
      <c r="C31" s="52">
        <v>4428.97</v>
      </c>
      <c r="D31" s="52"/>
      <c r="E31" s="52">
        <v>2794.83</v>
      </c>
      <c r="F31" s="9">
        <f t="shared" si="0"/>
        <v>63.103385211459994</v>
      </c>
      <c r="G31" s="9" t="e">
        <f t="shared" si="3"/>
        <v>#DIV/0!</v>
      </c>
      <c r="H31" s="44"/>
    </row>
    <row r="32" spans="1:8" ht="37.5" customHeight="1">
      <c r="A32" s="101">
        <v>68</v>
      </c>
      <c r="B32" s="100" t="s">
        <v>198</v>
      </c>
      <c r="C32" s="89">
        <f>C33</f>
        <v>1910.07</v>
      </c>
      <c r="D32" s="89">
        <v>0</v>
      </c>
      <c r="E32" s="89">
        <f>E33</f>
        <v>100.57</v>
      </c>
      <c r="F32" s="9">
        <f t="shared" si="0"/>
        <v>5.2652520588250695</v>
      </c>
      <c r="G32" s="9" t="e">
        <f t="shared" si="3"/>
        <v>#DIV/0!</v>
      </c>
      <c r="H32" s="44"/>
    </row>
    <row r="33" spans="1:8" ht="37.5" customHeight="1">
      <c r="A33" s="101">
        <v>683</v>
      </c>
      <c r="B33" s="100" t="s">
        <v>198</v>
      </c>
      <c r="C33" s="89">
        <f>C34</f>
        <v>1910.07</v>
      </c>
      <c r="D33" s="89">
        <v>0</v>
      </c>
      <c r="E33" s="89">
        <f>E34</f>
        <v>100.57</v>
      </c>
      <c r="F33" s="9">
        <f t="shared" si="0"/>
        <v>5.2652520588250695</v>
      </c>
      <c r="G33" s="9" t="e">
        <f t="shared" si="3"/>
        <v>#DIV/0!</v>
      </c>
      <c r="H33" s="44"/>
    </row>
    <row r="34" spans="1:8" ht="37.5" customHeight="1">
      <c r="A34" s="99">
        <v>6831</v>
      </c>
      <c r="B34" s="72" t="s">
        <v>198</v>
      </c>
      <c r="C34" s="90">
        <v>1910.07</v>
      </c>
      <c r="D34" s="90"/>
      <c r="E34" s="90">
        <v>100.57</v>
      </c>
      <c r="F34" s="9">
        <f t="shared" si="0"/>
        <v>5.2652520588250695</v>
      </c>
      <c r="G34" s="9" t="e">
        <f t="shared" si="3"/>
        <v>#DIV/0!</v>
      </c>
      <c r="H34" s="44"/>
    </row>
    <row r="35" spans="1:8" s="36" customFormat="1" ht="30" customHeight="1">
      <c r="A35" s="80">
        <v>7</v>
      </c>
      <c r="B35" s="78" t="s">
        <v>179</v>
      </c>
      <c r="C35" s="88">
        <f>SUM(C36,C38)</f>
        <v>483.16</v>
      </c>
      <c r="D35" s="88">
        <v>483.16</v>
      </c>
      <c r="E35" s="88">
        <f>SUM(E36,E38)</f>
        <v>0</v>
      </c>
      <c r="F35" s="79">
        <f t="shared" si="0"/>
        <v>0</v>
      </c>
      <c r="G35" s="79">
        <f>E35/D35*100</f>
        <v>0</v>
      </c>
      <c r="H35" s="44"/>
    </row>
    <row r="36" spans="1:8" s="36" customFormat="1" ht="30" customHeight="1">
      <c r="A36" s="71">
        <v>71</v>
      </c>
      <c r="B36" s="69" t="s">
        <v>180</v>
      </c>
      <c r="C36" s="89">
        <f>C37</f>
        <v>0</v>
      </c>
      <c r="D36" s="89">
        <f>D37</f>
        <v>0</v>
      </c>
      <c r="E36" s="89">
        <f>E37</f>
        <v>0</v>
      </c>
      <c r="F36" s="9" t="e">
        <f t="shared" si="0"/>
        <v>#DIV/0!</v>
      </c>
      <c r="G36" s="9" t="e">
        <f>E36/D36*100</f>
        <v>#DIV/0!</v>
      </c>
      <c r="H36" s="44"/>
    </row>
    <row r="37" spans="1:8" ht="30" customHeight="1">
      <c r="A37" s="70">
        <v>711</v>
      </c>
      <c r="B37" s="68" t="s">
        <v>181</v>
      </c>
      <c r="C37" s="90">
        <v>0</v>
      </c>
      <c r="D37" s="52"/>
      <c r="E37" s="52">
        <v>0</v>
      </c>
      <c r="F37" s="9" t="e">
        <f t="shared" si="0"/>
        <v>#DIV/0!</v>
      </c>
      <c r="G37" s="9"/>
      <c r="H37" s="44"/>
    </row>
    <row r="38" spans="1:8" s="36" customFormat="1" ht="30" customHeight="1">
      <c r="A38" s="71">
        <v>72</v>
      </c>
      <c r="B38" s="69" t="s">
        <v>182</v>
      </c>
      <c r="C38" s="89">
        <f>SUM(C39:C41)</f>
        <v>483.16</v>
      </c>
      <c r="D38" s="89">
        <f>SUM(D39:D41)</f>
        <v>0</v>
      </c>
      <c r="E38" s="89">
        <f>SUM(E39:E41)</f>
        <v>0</v>
      </c>
      <c r="F38" s="9">
        <f t="shared" si="0"/>
        <v>0</v>
      </c>
      <c r="G38" s="9" t="e">
        <f>E38/D38*100</f>
        <v>#DIV/0!</v>
      </c>
      <c r="H38" s="44"/>
    </row>
    <row r="39" spans="1:8" ht="30" customHeight="1">
      <c r="A39" s="70">
        <v>721</v>
      </c>
      <c r="B39" s="68" t="s">
        <v>183</v>
      </c>
      <c r="C39" s="90">
        <v>483.16</v>
      </c>
      <c r="D39" s="52">
        <v>0</v>
      </c>
      <c r="E39" s="52">
        <v>0</v>
      </c>
      <c r="F39" s="9">
        <f t="shared" si="0"/>
        <v>0</v>
      </c>
      <c r="G39" s="9"/>
      <c r="H39" s="44"/>
    </row>
    <row r="40" spans="1:8" ht="30" customHeight="1">
      <c r="A40" s="70">
        <v>722</v>
      </c>
      <c r="B40" s="68" t="s">
        <v>184</v>
      </c>
      <c r="C40" s="90">
        <v>0</v>
      </c>
      <c r="D40" s="52"/>
      <c r="E40" s="52">
        <v>0</v>
      </c>
      <c r="F40" s="9" t="e">
        <f t="shared" si="0"/>
        <v>#DIV/0!</v>
      </c>
      <c r="G40" s="9"/>
      <c r="H40" s="44"/>
    </row>
    <row r="41" spans="1:8" ht="30" customHeight="1">
      <c r="A41" s="73">
        <v>723</v>
      </c>
      <c r="B41" s="74" t="s">
        <v>185</v>
      </c>
      <c r="C41" s="91">
        <v>0</v>
      </c>
      <c r="D41" s="92"/>
      <c r="E41" s="92">
        <v>0</v>
      </c>
      <c r="F41" s="9" t="e">
        <f t="shared" si="0"/>
        <v>#DIV/0!</v>
      </c>
      <c r="G41" s="9"/>
      <c r="H41" s="44"/>
    </row>
    <row r="42" spans="1:8" s="36" customFormat="1" ht="30" customHeight="1">
      <c r="A42" s="77">
        <v>8</v>
      </c>
      <c r="B42" s="78" t="s">
        <v>186</v>
      </c>
      <c r="C42" s="87">
        <f>SUM(C43,C45,C47)</f>
        <v>0</v>
      </c>
      <c r="D42" s="87">
        <f>SUM(D43,D45,D47)</f>
        <v>0</v>
      </c>
      <c r="E42" s="87">
        <f>SUM(E43,E45,E47)</f>
        <v>0</v>
      </c>
      <c r="F42" s="79" t="e">
        <f t="shared" si="0"/>
        <v>#DIV/0!</v>
      </c>
      <c r="G42" s="79" t="e">
        <f>E42/D42*100</f>
        <v>#DIV/0!</v>
      </c>
      <c r="H42" s="44"/>
    </row>
    <row r="43" spans="1:8" s="36" customFormat="1" ht="30" customHeight="1">
      <c r="A43" s="75">
        <v>81</v>
      </c>
      <c r="B43" s="69" t="s">
        <v>187</v>
      </c>
      <c r="C43" s="51">
        <f>SUM(C44:C44)</f>
        <v>0</v>
      </c>
      <c r="D43" s="51">
        <f>SUM(D44:D44)</f>
        <v>0</v>
      </c>
      <c r="E43" s="51">
        <f>SUM(E44:E44)</f>
        <v>0</v>
      </c>
      <c r="F43" s="9" t="e">
        <f t="shared" si="0"/>
        <v>#DIV/0!</v>
      </c>
      <c r="G43" s="9" t="e">
        <f>E43/D43*100</f>
        <v>#DIV/0!</v>
      </c>
      <c r="H43" s="44"/>
    </row>
    <row r="44" spans="1:8" ht="30" customHeight="1">
      <c r="A44" s="76">
        <v>818</v>
      </c>
      <c r="B44" s="68" t="s">
        <v>188</v>
      </c>
      <c r="C44" s="52">
        <v>0</v>
      </c>
      <c r="D44" s="52"/>
      <c r="E44" s="52">
        <v>0</v>
      </c>
      <c r="F44" s="9" t="e">
        <f t="shared" si="0"/>
        <v>#DIV/0!</v>
      </c>
      <c r="G44" s="9"/>
      <c r="H44" s="44"/>
    </row>
    <row r="45" spans="1:8" s="36" customFormat="1" ht="30" customHeight="1">
      <c r="A45" s="75">
        <v>83</v>
      </c>
      <c r="B45" s="69" t="s">
        <v>189</v>
      </c>
      <c r="C45" s="51">
        <f>C46</f>
        <v>0</v>
      </c>
      <c r="D45" s="51">
        <f>D46</f>
        <v>0</v>
      </c>
      <c r="E45" s="51"/>
      <c r="F45" s="9" t="e">
        <f t="shared" si="0"/>
        <v>#DIV/0!</v>
      </c>
      <c r="G45" s="9" t="e">
        <f>E45/D45*100</f>
        <v>#DIV/0!</v>
      </c>
      <c r="H45" s="44"/>
    </row>
    <row r="46" spans="1:8" ht="30" customHeight="1">
      <c r="A46" s="76">
        <v>832</v>
      </c>
      <c r="B46" s="68" t="s">
        <v>190</v>
      </c>
      <c r="C46" s="52">
        <v>0</v>
      </c>
      <c r="D46" s="52"/>
      <c r="E46" s="52">
        <v>0</v>
      </c>
      <c r="F46" s="9" t="e">
        <f t="shared" si="0"/>
        <v>#DIV/0!</v>
      </c>
      <c r="G46" s="9"/>
      <c r="H46" s="44"/>
    </row>
    <row r="47" spans="1:8" s="36" customFormat="1" ht="30" customHeight="1">
      <c r="A47" s="75">
        <v>84</v>
      </c>
      <c r="B47" s="69" t="s">
        <v>191</v>
      </c>
      <c r="C47" s="51">
        <f>SUM(C48:C48)</f>
        <v>0</v>
      </c>
      <c r="D47" s="51">
        <f>SUM(D48:D48)</f>
        <v>0</v>
      </c>
      <c r="E47" s="51"/>
      <c r="F47" s="9" t="e">
        <f t="shared" si="0"/>
        <v>#DIV/0!</v>
      </c>
      <c r="G47" s="9" t="e">
        <f>E47/D47*100</f>
        <v>#DIV/0!</v>
      </c>
      <c r="H47" s="44"/>
    </row>
    <row r="48" spans="1:8" ht="30" customHeight="1">
      <c r="A48" s="76">
        <v>844</v>
      </c>
      <c r="B48" s="68" t="s">
        <v>192</v>
      </c>
      <c r="C48" s="52">
        <v>0</v>
      </c>
      <c r="D48" s="52"/>
      <c r="E48" s="52">
        <v>0</v>
      </c>
      <c r="F48" s="9" t="e">
        <f t="shared" si="0"/>
        <v>#DIV/0!</v>
      </c>
      <c r="G48" s="9"/>
      <c r="H48" s="44"/>
    </row>
    <row r="49" spans="1:7" ht="30" customHeight="1">
      <c r="A49" s="83" t="s">
        <v>73</v>
      </c>
      <c r="B49" s="84"/>
      <c r="C49" s="93">
        <f>SUM(C4,C35,C42)</f>
        <v>1228851.4100000001</v>
      </c>
      <c r="D49" s="93">
        <f>SUM(D4,D35,D42)</f>
        <v>1495506.6899999997</v>
      </c>
      <c r="E49" s="93">
        <f>SUM(E4,E35,E42)</f>
        <v>1505834.33</v>
      </c>
      <c r="F49" s="79">
        <f t="shared" si="0"/>
        <v>122.53998471629697</v>
      </c>
      <c r="G49" s="79">
        <f>E49/D49*100</f>
        <v>100.69057798731748</v>
      </c>
    </row>
    <row r="50" spans="1:7" ht="30" customHeight="1">
      <c r="A50" s="65"/>
      <c r="B50" s="45"/>
      <c r="C50" s="55"/>
      <c r="D50" s="55"/>
      <c r="E50" s="55"/>
      <c r="F50" s="46"/>
      <c r="G50" s="46"/>
    </row>
    <row r="51" spans="1:7" s="50" customFormat="1" ht="20.25" customHeight="1">
      <c r="A51" s="191"/>
      <c r="B51" s="191"/>
      <c r="C51" s="191"/>
      <c r="D51" s="191"/>
      <c r="E51" s="191"/>
      <c r="F51" s="191"/>
      <c r="G51" s="191"/>
    </row>
    <row r="52" spans="1:7" s="98" customFormat="1" ht="44.25" customHeight="1">
      <c r="A52" s="103"/>
      <c r="B52" s="104"/>
      <c r="C52" s="105"/>
      <c r="D52" s="106"/>
      <c r="E52" s="106"/>
      <c r="F52" s="108"/>
      <c r="G52" s="108"/>
    </row>
    <row r="53" spans="1:7" s="50" customFormat="1" ht="12.75">
      <c r="A53" s="190"/>
      <c r="B53" s="190"/>
      <c r="C53" s="119"/>
      <c r="D53" s="111"/>
      <c r="E53" s="111"/>
      <c r="F53" s="108"/>
      <c r="G53" s="108"/>
    </row>
    <row r="54" spans="1:7" s="50" customFormat="1" ht="20.25" customHeight="1">
      <c r="A54" s="65"/>
      <c r="B54" s="65"/>
      <c r="C54" s="112"/>
      <c r="D54" s="112"/>
      <c r="E54" s="112"/>
      <c r="F54" s="46"/>
      <c r="G54" s="46"/>
    </row>
    <row r="55" spans="1:7" s="50" customFormat="1" ht="20.25" customHeight="1">
      <c r="A55" s="65"/>
      <c r="B55" s="65"/>
      <c r="C55" s="112"/>
      <c r="D55" s="112"/>
      <c r="E55" s="112"/>
      <c r="F55" s="46"/>
      <c r="G55" s="46"/>
    </row>
    <row r="56" spans="1:7" s="50" customFormat="1" ht="20.25" customHeight="1">
      <c r="A56" s="65"/>
      <c r="B56" s="65"/>
      <c r="C56" s="112"/>
      <c r="D56" s="112"/>
      <c r="E56" s="112"/>
      <c r="F56" s="46"/>
      <c r="G56" s="46"/>
    </row>
    <row r="57" spans="1:7" s="50" customFormat="1" ht="20.25" customHeight="1">
      <c r="A57" s="65"/>
      <c r="B57" s="65"/>
      <c r="C57" s="112"/>
      <c r="D57" s="112"/>
      <c r="E57" s="112"/>
      <c r="F57" s="46"/>
      <c r="G57" s="46"/>
    </row>
    <row r="58" spans="1:7" s="50" customFormat="1" ht="20.25" customHeight="1">
      <c r="A58" s="65"/>
      <c r="B58" s="65"/>
      <c r="C58" s="112"/>
      <c r="D58" s="112"/>
      <c r="E58" s="112"/>
      <c r="F58" s="46"/>
      <c r="G58" s="46"/>
    </row>
    <row r="59" spans="1:7" s="50" customFormat="1" ht="20.25" customHeight="1">
      <c r="A59" s="65"/>
      <c r="B59" s="65"/>
      <c r="C59" s="112"/>
      <c r="D59" s="112"/>
      <c r="E59" s="112"/>
      <c r="F59" s="46"/>
      <c r="G59" s="46"/>
    </row>
    <row r="60" spans="1:7" s="50" customFormat="1" ht="20.25" customHeight="1">
      <c r="A60" s="65"/>
      <c r="B60" s="65"/>
      <c r="C60" s="112"/>
      <c r="D60" s="112"/>
      <c r="E60" s="112"/>
      <c r="F60" s="46"/>
      <c r="G60" s="46"/>
    </row>
    <row r="61" spans="1:7" s="53" customFormat="1" ht="20.25" customHeight="1">
      <c r="A61" s="65"/>
      <c r="B61" s="113"/>
      <c r="C61" s="55"/>
      <c r="D61" s="55"/>
      <c r="E61" s="55"/>
      <c r="F61" s="46"/>
      <c r="G61" s="46"/>
    </row>
    <row r="62" spans="1:7" s="53" customFormat="1" ht="12.75">
      <c r="A62" s="54"/>
      <c r="B62" s="47"/>
      <c r="C62" s="59"/>
      <c r="D62" s="59"/>
      <c r="E62" s="59"/>
      <c r="F62" s="48"/>
      <c r="G62" s="48"/>
    </row>
  </sheetData>
  <mergeCells count="4">
    <mergeCell ref="A1:G1"/>
    <mergeCell ref="A53:B53"/>
    <mergeCell ref="A51:G51"/>
    <mergeCell ref="A3:B3"/>
  </mergeCells>
  <printOptions/>
  <pageMargins left="0.7" right="0.7" top="0.75" bottom="0.75" header="0.3" footer="0.3"/>
  <pageSetup fitToHeight="4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zoomScale="112" zoomScaleNormal="112" workbookViewId="0" topLeftCell="A55">
      <selection activeCell="A1" sqref="A1:G77"/>
    </sheetView>
  </sheetViews>
  <sheetFormatPr defaultColWidth="9.140625" defaultRowHeight="12.75"/>
  <cols>
    <col min="1" max="1" width="16.421875" style="67" customWidth="1"/>
    <col min="2" max="2" width="42.28125" style="25" customWidth="1"/>
    <col min="3" max="3" width="18.421875" style="26" customWidth="1"/>
    <col min="4" max="4" width="18.8515625" style="26" customWidth="1"/>
    <col min="5" max="5" width="18.00390625" style="26" customWidth="1"/>
    <col min="6" max="6" width="16.28125" style="27" customWidth="1"/>
    <col min="7" max="7" width="15.28125" style="28" customWidth="1"/>
    <col min="8" max="10" width="15.28125" style="25" customWidth="1"/>
    <col min="11" max="14" width="15.140625" style="25" customWidth="1"/>
    <col min="15" max="15" width="16.7109375" style="25" hidden="1" customWidth="1"/>
    <col min="16" max="16" width="16.421875" style="25" hidden="1" customWidth="1"/>
    <col min="17" max="17" width="12.57421875" style="25" hidden="1" customWidth="1"/>
    <col min="18" max="18" width="15.140625" style="25" customWidth="1"/>
    <col min="19" max="16384" width="9.140625" style="25" customWidth="1"/>
  </cols>
  <sheetData>
    <row r="1" spans="1:7" ht="22.5" customHeight="1">
      <c r="A1" s="195" t="s">
        <v>298</v>
      </c>
      <c r="B1" s="195"/>
      <c r="C1" s="195"/>
      <c r="D1" s="195"/>
      <c r="E1" s="195"/>
      <c r="F1" s="195"/>
      <c r="G1" s="195"/>
    </row>
    <row r="2" spans="1:7" s="60" customFormat="1" ht="45">
      <c r="A2" s="124" t="s">
        <v>74</v>
      </c>
      <c r="B2" s="125" t="s">
        <v>59</v>
      </c>
      <c r="C2" s="126" t="s">
        <v>297</v>
      </c>
      <c r="D2" s="127" t="s">
        <v>303</v>
      </c>
      <c r="E2" s="127" t="s">
        <v>296</v>
      </c>
      <c r="F2" s="128" t="s">
        <v>60</v>
      </c>
      <c r="G2" s="129" t="s">
        <v>60</v>
      </c>
    </row>
    <row r="3" spans="1:7" s="63" customFormat="1" ht="15">
      <c r="A3" s="196">
        <v>1</v>
      </c>
      <c r="B3" s="197"/>
      <c r="C3" s="130">
        <v>2</v>
      </c>
      <c r="D3" s="131">
        <v>4</v>
      </c>
      <c r="E3" s="131">
        <v>5</v>
      </c>
      <c r="F3" s="131" t="s">
        <v>61</v>
      </c>
      <c r="G3" s="132" t="s">
        <v>62</v>
      </c>
    </row>
    <row r="4" spans="1:9" ht="14.25">
      <c r="A4" s="133">
        <v>3</v>
      </c>
      <c r="B4" s="134" t="s">
        <v>148</v>
      </c>
      <c r="C4" s="135">
        <f>SUM(C5,C15,C46)</f>
        <v>1282085.4700000002</v>
      </c>
      <c r="D4" s="135">
        <f>SUM(D5,D15,D46,D51,D56)</f>
        <v>1501055.82</v>
      </c>
      <c r="E4" s="135">
        <f>SUM(E5,E15,E46,E51,E56)</f>
        <v>1504080.05</v>
      </c>
      <c r="F4" s="136">
        <f aca="true" t="shared" si="0" ref="F4:F35">E4/C4*100</f>
        <v>117.31511550474087</v>
      </c>
      <c r="G4" s="137">
        <f>E4/D4*100</f>
        <v>100.20147352015196</v>
      </c>
      <c r="I4" s="25">
        <f>575812.2-C4</f>
        <v>-706273.2700000003</v>
      </c>
    </row>
    <row r="5" spans="1:7" ht="14.25">
      <c r="A5" s="138">
        <v>31</v>
      </c>
      <c r="B5" s="139" t="s">
        <v>75</v>
      </c>
      <c r="C5" s="140">
        <f>SUM(C6,C10,C12)</f>
        <v>997520.96</v>
      </c>
      <c r="D5" s="140">
        <v>1287288.35</v>
      </c>
      <c r="E5" s="140">
        <f>SUM(E6,E10,E12)</f>
        <v>1283212.48</v>
      </c>
      <c r="F5" s="141">
        <f t="shared" si="0"/>
        <v>128.6401520826189</v>
      </c>
      <c r="G5" s="142">
        <f>E5/D5*100</f>
        <v>99.6833755234404</v>
      </c>
    </row>
    <row r="6" spans="1:7" ht="14.25">
      <c r="A6" s="138">
        <v>311</v>
      </c>
      <c r="B6" s="139" t="s">
        <v>76</v>
      </c>
      <c r="C6" s="140">
        <f>SUM(C7:C9)</f>
        <v>820106.59</v>
      </c>
      <c r="D6" s="140"/>
      <c r="E6" s="140">
        <f>SUM(E7:E9)</f>
        <v>1047216.1699999999</v>
      </c>
      <c r="F6" s="141">
        <f t="shared" si="0"/>
        <v>127.69269053184904</v>
      </c>
      <c r="G6" s="142"/>
    </row>
    <row r="7" spans="1:9" ht="14.25">
      <c r="A7" s="143">
        <v>3111</v>
      </c>
      <c r="B7" s="144" t="s">
        <v>77</v>
      </c>
      <c r="C7" s="145">
        <v>801631.61</v>
      </c>
      <c r="D7" s="145"/>
      <c r="E7" s="145">
        <v>1021138.48</v>
      </c>
      <c r="F7" s="141">
        <f t="shared" si="0"/>
        <v>127.38251177495358</v>
      </c>
      <c r="G7" s="142"/>
      <c r="I7" s="25">
        <v>1520735.92</v>
      </c>
    </row>
    <row r="8" spans="1:9" ht="14.25">
      <c r="A8" s="143">
        <v>3113</v>
      </c>
      <c r="B8" s="144" t="s">
        <v>123</v>
      </c>
      <c r="C8" s="145">
        <v>18474.98</v>
      </c>
      <c r="D8" s="145"/>
      <c r="E8" s="145">
        <v>26077.69</v>
      </c>
      <c r="F8" s="141">
        <f t="shared" si="0"/>
        <v>141.15138419635636</v>
      </c>
      <c r="G8" s="142"/>
      <c r="I8" s="25">
        <f>I7-D4</f>
        <v>19680.09999999986</v>
      </c>
    </row>
    <row r="9" spans="1:7" ht="14.25">
      <c r="A9" s="143">
        <v>3114</v>
      </c>
      <c r="B9" s="144" t="s">
        <v>124</v>
      </c>
      <c r="C9" s="145">
        <v>0</v>
      </c>
      <c r="D9" s="145"/>
      <c r="E9" s="145">
        <v>0</v>
      </c>
      <c r="F9" s="141" t="e">
        <f t="shared" si="0"/>
        <v>#DIV/0!</v>
      </c>
      <c r="G9" s="142"/>
    </row>
    <row r="10" spans="1:7" ht="14.25">
      <c r="A10" s="138">
        <v>312</v>
      </c>
      <c r="B10" s="139" t="s">
        <v>78</v>
      </c>
      <c r="C10" s="140">
        <f>SUM(C11)</f>
        <v>42067.65</v>
      </c>
      <c r="D10" s="140"/>
      <c r="E10" s="140">
        <f>SUM(E11)</f>
        <v>63205.69</v>
      </c>
      <c r="F10" s="141">
        <f t="shared" si="0"/>
        <v>150.24773192702708</v>
      </c>
      <c r="G10" s="142"/>
    </row>
    <row r="11" spans="1:7" ht="14.25">
      <c r="A11" s="143" t="s">
        <v>1</v>
      </c>
      <c r="B11" s="146" t="s">
        <v>78</v>
      </c>
      <c r="C11" s="145">
        <v>42067.65</v>
      </c>
      <c r="D11" s="145"/>
      <c r="E11" s="145">
        <v>63205.69</v>
      </c>
      <c r="F11" s="141">
        <f t="shared" si="0"/>
        <v>150.24773192702708</v>
      </c>
      <c r="G11" s="142"/>
    </row>
    <row r="12" spans="1:7" ht="14.25">
      <c r="A12" s="138">
        <v>313</v>
      </c>
      <c r="B12" s="139" t="s">
        <v>79</v>
      </c>
      <c r="C12" s="140">
        <f>C13+C14</f>
        <v>135346.72</v>
      </c>
      <c r="D12" s="140"/>
      <c r="E12" s="140">
        <f>E13+E14</f>
        <v>172790.62</v>
      </c>
      <c r="F12" s="141">
        <f t="shared" si="0"/>
        <v>127.66516986891148</v>
      </c>
      <c r="G12" s="142"/>
    </row>
    <row r="13" spans="1:7" ht="28.5">
      <c r="A13" s="143">
        <v>3132</v>
      </c>
      <c r="B13" s="146" t="s">
        <v>80</v>
      </c>
      <c r="C13" s="145">
        <v>135276</v>
      </c>
      <c r="D13" s="145"/>
      <c r="E13" s="145">
        <v>172790.62</v>
      </c>
      <c r="F13" s="141">
        <f t="shared" si="0"/>
        <v>127.7319110559153</v>
      </c>
      <c r="G13" s="142"/>
    </row>
    <row r="14" spans="1:7" ht="28.5">
      <c r="A14" s="143">
        <v>3133</v>
      </c>
      <c r="B14" s="146" t="s">
        <v>81</v>
      </c>
      <c r="C14" s="145">
        <v>70.72</v>
      </c>
      <c r="D14" s="145"/>
      <c r="E14" s="145">
        <v>0</v>
      </c>
      <c r="F14" s="141">
        <f t="shared" si="0"/>
        <v>0</v>
      </c>
      <c r="G14" s="142"/>
    </row>
    <row r="15" spans="1:7" ht="14.25">
      <c r="A15" s="138">
        <v>32</v>
      </c>
      <c r="B15" s="139" t="s">
        <v>82</v>
      </c>
      <c r="C15" s="140">
        <f>SUM(C16,C21,C28,C38,C40)</f>
        <v>281975.64</v>
      </c>
      <c r="D15" s="140">
        <v>212717.47</v>
      </c>
      <c r="E15" s="140">
        <f>SUM(E16,E21,E28,E38,E40)</f>
        <v>219688.02</v>
      </c>
      <c r="F15" s="141">
        <f t="shared" si="0"/>
        <v>77.91028331383518</v>
      </c>
      <c r="G15" s="142">
        <f>E15/D15*100</f>
        <v>103.27690527722054</v>
      </c>
    </row>
    <row r="16" spans="1:7" ht="14.25">
      <c r="A16" s="138">
        <v>321</v>
      </c>
      <c r="B16" s="139" t="s">
        <v>83</v>
      </c>
      <c r="C16" s="140">
        <f>SUM(C17:C20)</f>
        <v>98342.06</v>
      </c>
      <c r="D16" s="140"/>
      <c r="E16" s="140">
        <f>SUM(E17:E20)</f>
        <v>34954.66</v>
      </c>
      <c r="F16" s="141">
        <f t="shared" si="0"/>
        <v>35.543957488789644</v>
      </c>
      <c r="G16" s="142"/>
    </row>
    <row r="17" spans="1:7" ht="14.25">
      <c r="A17" s="143" t="s">
        <v>5</v>
      </c>
      <c r="B17" s="146" t="s">
        <v>84</v>
      </c>
      <c r="C17" s="145">
        <v>85718.09</v>
      </c>
      <c r="D17" s="145"/>
      <c r="E17" s="145">
        <v>18194.93</v>
      </c>
      <c r="F17" s="141">
        <f t="shared" si="0"/>
        <v>21.226476231563257</v>
      </c>
      <c r="G17" s="142"/>
    </row>
    <row r="18" spans="1:7" ht="28.5">
      <c r="A18" s="143" t="s">
        <v>4</v>
      </c>
      <c r="B18" s="146" t="s">
        <v>85</v>
      </c>
      <c r="C18" s="145">
        <v>12067.03</v>
      </c>
      <c r="D18" s="145"/>
      <c r="E18" s="145">
        <v>16636.33</v>
      </c>
      <c r="F18" s="141">
        <f t="shared" si="0"/>
        <v>137.865986908129</v>
      </c>
      <c r="G18" s="142"/>
    </row>
    <row r="19" spans="1:7" ht="14.25">
      <c r="A19" s="143">
        <v>3213</v>
      </c>
      <c r="B19" s="146" t="s">
        <v>86</v>
      </c>
      <c r="C19" s="145">
        <v>428.03</v>
      </c>
      <c r="D19" s="145"/>
      <c r="E19" s="145">
        <v>123.4</v>
      </c>
      <c r="F19" s="141">
        <f t="shared" si="0"/>
        <v>28.8297549237203</v>
      </c>
      <c r="G19" s="147"/>
    </row>
    <row r="20" spans="1:7" ht="14.25">
      <c r="A20" s="143">
        <v>3214</v>
      </c>
      <c r="B20" s="146" t="s">
        <v>199</v>
      </c>
      <c r="C20" s="145">
        <v>128.91</v>
      </c>
      <c r="D20" s="145"/>
      <c r="E20" s="145">
        <v>0</v>
      </c>
      <c r="F20" s="141">
        <f t="shared" si="0"/>
        <v>0</v>
      </c>
      <c r="G20" s="147"/>
    </row>
    <row r="21" spans="1:7" ht="14.25">
      <c r="A21" s="138">
        <v>322</v>
      </c>
      <c r="B21" s="139" t="s">
        <v>87</v>
      </c>
      <c r="C21" s="140">
        <f>SUM(C22:C27)</f>
        <v>99503.96</v>
      </c>
      <c r="D21" s="140"/>
      <c r="E21" s="140">
        <f>SUM(E22:E27)</f>
        <v>82329.40999999999</v>
      </c>
      <c r="F21" s="141">
        <f t="shared" si="0"/>
        <v>82.73983266595619</v>
      </c>
      <c r="G21" s="142"/>
    </row>
    <row r="22" spans="1:7" ht="14.25">
      <c r="A22" s="143" t="s">
        <v>42</v>
      </c>
      <c r="B22" s="146" t="s">
        <v>88</v>
      </c>
      <c r="C22" s="145">
        <v>24341.38</v>
      </c>
      <c r="D22" s="145"/>
      <c r="E22" s="145">
        <v>32416.37</v>
      </c>
      <c r="F22" s="141">
        <f t="shared" si="0"/>
        <v>133.1739202953982</v>
      </c>
      <c r="G22" s="142"/>
    </row>
    <row r="23" spans="1:7" ht="14.25">
      <c r="A23" s="143">
        <v>3222</v>
      </c>
      <c r="B23" s="146" t="s">
        <v>89</v>
      </c>
      <c r="C23" s="145">
        <v>0</v>
      </c>
      <c r="D23" s="145"/>
      <c r="E23" s="145">
        <v>0</v>
      </c>
      <c r="F23" s="141" t="e">
        <f t="shared" si="0"/>
        <v>#DIV/0!</v>
      </c>
      <c r="G23" s="142"/>
    </row>
    <row r="24" spans="1:7" ht="14.25">
      <c r="A24" s="143" t="s">
        <v>39</v>
      </c>
      <c r="B24" s="146" t="s">
        <v>90</v>
      </c>
      <c r="C24" s="145">
        <v>66323.86</v>
      </c>
      <c r="D24" s="145"/>
      <c r="E24" s="145">
        <v>46409.77</v>
      </c>
      <c r="F24" s="141">
        <f t="shared" si="0"/>
        <v>69.97447072591974</v>
      </c>
      <c r="G24" s="142"/>
    </row>
    <row r="25" spans="1:7" ht="28.5">
      <c r="A25" s="143" t="s">
        <v>44</v>
      </c>
      <c r="B25" s="146" t="s">
        <v>91</v>
      </c>
      <c r="C25" s="145">
        <v>2834.89</v>
      </c>
      <c r="D25" s="145"/>
      <c r="E25" s="145">
        <v>344.76</v>
      </c>
      <c r="F25" s="141">
        <f t="shared" si="0"/>
        <v>12.161318428581003</v>
      </c>
      <c r="G25" s="142"/>
    </row>
    <row r="26" spans="1:7" ht="14.25">
      <c r="A26" s="143">
        <v>3225</v>
      </c>
      <c r="B26" s="146" t="s">
        <v>92</v>
      </c>
      <c r="C26" s="145">
        <v>5327.16</v>
      </c>
      <c r="D26" s="145"/>
      <c r="E26" s="145">
        <v>2657.68</v>
      </c>
      <c r="F26" s="141">
        <f t="shared" si="0"/>
        <v>49.88924680317467</v>
      </c>
      <c r="G26" s="142"/>
    </row>
    <row r="27" spans="1:7" ht="14.25">
      <c r="A27" s="143">
        <v>3227</v>
      </c>
      <c r="B27" s="146" t="s">
        <v>93</v>
      </c>
      <c r="C27" s="145">
        <v>676.67</v>
      </c>
      <c r="D27" s="145"/>
      <c r="E27" s="145">
        <v>500.83</v>
      </c>
      <c r="F27" s="141">
        <f t="shared" si="0"/>
        <v>74.0139211136891</v>
      </c>
      <c r="G27" s="142"/>
    </row>
    <row r="28" spans="1:7" ht="14.25">
      <c r="A28" s="138">
        <v>323</v>
      </c>
      <c r="B28" s="139" t="s">
        <v>94</v>
      </c>
      <c r="C28" s="140">
        <f>SUM(C29:C37)</f>
        <v>74944.97</v>
      </c>
      <c r="D28" s="140"/>
      <c r="E28" s="140">
        <f>SUM(E29:E37)</f>
        <v>94049.53999999998</v>
      </c>
      <c r="F28" s="141">
        <f t="shared" si="0"/>
        <v>125.49146393680586</v>
      </c>
      <c r="G28" s="142"/>
    </row>
    <row r="29" spans="1:7" ht="14.25">
      <c r="A29" s="143" t="s">
        <v>48</v>
      </c>
      <c r="B29" s="146" t="s">
        <v>95</v>
      </c>
      <c r="C29" s="145">
        <v>2359.22</v>
      </c>
      <c r="D29" s="145"/>
      <c r="E29" s="145">
        <v>2734.11</v>
      </c>
      <c r="F29" s="141">
        <f t="shared" si="0"/>
        <v>115.89042141046619</v>
      </c>
      <c r="G29" s="142"/>
    </row>
    <row r="30" spans="1:7" ht="14.25">
      <c r="A30" s="143" t="s">
        <v>17</v>
      </c>
      <c r="B30" s="146" t="s">
        <v>96</v>
      </c>
      <c r="C30" s="145">
        <v>27545.47</v>
      </c>
      <c r="D30" s="145"/>
      <c r="E30" s="145">
        <v>11884.35</v>
      </c>
      <c r="F30" s="141">
        <f t="shared" si="0"/>
        <v>43.144480744020704</v>
      </c>
      <c r="G30" s="142"/>
    </row>
    <row r="31" spans="1:7" ht="14.25">
      <c r="A31" s="143">
        <v>3233</v>
      </c>
      <c r="B31" s="146" t="s">
        <v>131</v>
      </c>
      <c r="C31" s="145">
        <v>1130.27</v>
      </c>
      <c r="D31" s="145"/>
      <c r="E31" s="145">
        <v>368.14</v>
      </c>
      <c r="F31" s="141">
        <f t="shared" si="0"/>
        <v>32.57097861572898</v>
      </c>
      <c r="G31" s="142"/>
    </row>
    <row r="32" spans="1:7" ht="14.25">
      <c r="A32" s="143" t="s">
        <v>37</v>
      </c>
      <c r="B32" s="146" t="s">
        <v>97</v>
      </c>
      <c r="C32" s="145">
        <v>4163.5</v>
      </c>
      <c r="D32" s="145"/>
      <c r="E32" s="145">
        <v>5310.77</v>
      </c>
      <c r="F32" s="141">
        <f t="shared" si="0"/>
        <v>127.55542212081184</v>
      </c>
      <c r="G32" s="147"/>
    </row>
    <row r="33" spans="1:7" ht="14.25">
      <c r="A33" s="143">
        <v>3235</v>
      </c>
      <c r="B33" s="146" t="s">
        <v>98</v>
      </c>
      <c r="C33" s="145">
        <v>14047.05</v>
      </c>
      <c r="D33" s="145"/>
      <c r="E33" s="145">
        <v>11835.53</v>
      </c>
      <c r="F33" s="141">
        <f t="shared" si="0"/>
        <v>84.25633851947563</v>
      </c>
      <c r="G33" s="147"/>
    </row>
    <row r="34" spans="1:7" ht="14.25">
      <c r="A34" s="143">
        <v>3236</v>
      </c>
      <c r="B34" s="146" t="s">
        <v>99</v>
      </c>
      <c r="C34" s="145">
        <v>1872.72</v>
      </c>
      <c r="D34" s="145"/>
      <c r="E34" s="145">
        <v>4393.21</v>
      </c>
      <c r="F34" s="141">
        <f t="shared" si="0"/>
        <v>234.58979452347387</v>
      </c>
      <c r="G34" s="147"/>
    </row>
    <row r="35" spans="1:7" ht="14.25">
      <c r="A35" s="143">
        <v>3237</v>
      </c>
      <c r="B35" s="146" t="s">
        <v>100</v>
      </c>
      <c r="C35" s="145">
        <v>13755.13</v>
      </c>
      <c r="D35" s="145"/>
      <c r="E35" s="145">
        <v>50217.63</v>
      </c>
      <c r="F35" s="141">
        <f t="shared" si="0"/>
        <v>365.0829181548993</v>
      </c>
      <c r="G35" s="147"/>
    </row>
    <row r="36" spans="1:7" ht="14.25">
      <c r="A36" s="143" t="s">
        <v>23</v>
      </c>
      <c r="B36" s="146" t="s">
        <v>101</v>
      </c>
      <c r="C36" s="145">
        <v>2369.38</v>
      </c>
      <c r="D36" s="145"/>
      <c r="E36" s="145">
        <v>1517.4</v>
      </c>
      <c r="F36" s="141">
        <f aca="true" t="shared" si="1" ref="F36:F73">E36/C36*100</f>
        <v>64.04207007740422</v>
      </c>
      <c r="G36" s="147"/>
    </row>
    <row r="37" spans="1:7" ht="14.25">
      <c r="A37" s="143" t="s">
        <v>15</v>
      </c>
      <c r="B37" s="146" t="s">
        <v>102</v>
      </c>
      <c r="C37" s="145">
        <v>7702.23</v>
      </c>
      <c r="D37" s="145"/>
      <c r="E37" s="145">
        <v>5788.4</v>
      </c>
      <c r="F37" s="141">
        <f t="shared" si="1"/>
        <v>75.15226109840916</v>
      </c>
      <c r="G37" s="147"/>
    </row>
    <row r="38" spans="1:7" ht="28.5">
      <c r="A38" s="138">
        <v>324</v>
      </c>
      <c r="B38" s="139" t="s">
        <v>103</v>
      </c>
      <c r="C38" s="140">
        <f>SUM(C39)</f>
        <v>0</v>
      </c>
      <c r="D38" s="140">
        <f>SUM(D39)</f>
        <v>0</v>
      </c>
      <c r="E38" s="140">
        <f>SUM(E39)</f>
        <v>0</v>
      </c>
      <c r="F38" s="141" t="e">
        <f t="shared" si="1"/>
        <v>#DIV/0!</v>
      </c>
      <c r="G38" s="142"/>
    </row>
    <row r="39" spans="1:7" ht="28.5">
      <c r="A39" s="143">
        <v>3241</v>
      </c>
      <c r="B39" s="146" t="s">
        <v>103</v>
      </c>
      <c r="C39" s="145">
        <v>0</v>
      </c>
      <c r="D39" s="145"/>
      <c r="E39" s="145">
        <v>0</v>
      </c>
      <c r="F39" s="141" t="e">
        <f t="shared" si="1"/>
        <v>#DIV/0!</v>
      </c>
      <c r="G39" s="142"/>
    </row>
    <row r="40" spans="1:7" ht="14.25">
      <c r="A40" s="138">
        <v>329</v>
      </c>
      <c r="B40" s="139" t="s">
        <v>104</v>
      </c>
      <c r="C40" s="140">
        <f>SUM(C41:C45)</f>
        <v>9184.65</v>
      </c>
      <c r="D40" s="140"/>
      <c r="E40" s="140">
        <f>SUM(E41:E45)</f>
        <v>8354.41</v>
      </c>
      <c r="F40" s="141">
        <f t="shared" si="1"/>
        <v>90.96057008160355</v>
      </c>
      <c r="G40" s="142"/>
    </row>
    <row r="41" spans="1:7" ht="14.25">
      <c r="A41" s="143">
        <v>3292</v>
      </c>
      <c r="B41" s="146" t="s">
        <v>105</v>
      </c>
      <c r="C41" s="145">
        <v>3435.99</v>
      </c>
      <c r="D41" s="145"/>
      <c r="E41" s="145">
        <v>2150.29</v>
      </c>
      <c r="F41" s="141">
        <f t="shared" si="1"/>
        <v>62.58138120308848</v>
      </c>
      <c r="G41" s="147"/>
    </row>
    <row r="42" spans="1:7" ht="14.25">
      <c r="A42" s="143" t="s">
        <v>122</v>
      </c>
      <c r="B42" s="146" t="s">
        <v>106</v>
      </c>
      <c r="C42" s="145">
        <v>1350.38</v>
      </c>
      <c r="D42" s="145"/>
      <c r="E42" s="145">
        <v>2426.99</v>
      </c>
      <c r="F42" s="141">
        <f t="shared" si="1"/>
        <v>179.7264473703698</v>
      </c>
      <c r="G42" s="147"/>
    </row>
    <row r="43" spans="1:7" ht="14.25">
      <c r="A43" s="143">
        <v>3294</v>
      </c>
      <c r="B43" s="146" t="s">
        <v>107</v>
      </c>
      <c r="C43" s="145">
        <v>165.9</v>
      </c>
      <c r="D43" s="145"/>
      <c r="E43" s="145">
        <v>55</v>
      </c>
      <c r="F43" s="141">
        <f t="shared" si="1"/>
        <v>33.152501506931884</v>
      </c>
      <c r="G43" s="147"/>
    </row>
    <row r="44" spans="1:7" ht="14.25">
      <c r="A44" s="143">
        <v>3295</v>
      </c>
      <c r="B44" s="146" t="s">
        <v>108</v>
      </c>
      <c r="C44" s="145">
        <v>2459.29</v>
      </c>
      <c r="D44" s="145"/>
      <c r="E44" s="145">
        <v>3722.13</v>
      </c>
      <c r="F44" s="141">
        <f t="shared" si="1"/>
        <v>151.3497798144993</v>
      </c>
      <c r="G44" s="147"/>
    </row>
    <row r="45" spans="1:7" ht="14.25">
      <c r="A45" s="143">
        <v>3296</v>
      </c>
      <c r="B45" s="146" t="s">
        <v>294</v>
      </c>
      <c r="C45" s="145">
        <v>1773.09</v>
      </c>
      <c r="D45" s="145"/>
      <c r="E45" s="145">
        <v>0</v>
      </c>
      <c r="F45" s="141">
        <f t="shared" si="1"/>
        <v>0</v>
      </c>
      <c r="G45" s="147"/>
    </row>
    <row r="46" spans="1:7" ht="14.25">
      <c r="A46" s="138">
        <v>34</v>
      </c>
      <c r="B46" s="139" t="s">
        <v>109</v>
      </c>
      <c r="C46" s="140">
        <f>SUM(C47)</f>
        <v>2588.87</v>
      </c>
      <c r="D46" s="140">
        <v>1050</v>
      </c>
      <c r="E46" s="140">
        <f>SUM(E47)</f>
        <v>1153</v>
      </c>
      <c r="F46" s="141">
        <f t="shared" si="1"/>
        <v>44.53680563334583</v>
      </c>
      <c r="G46" s="142">
        <f>E46/D46*100</f>
        <v>109.8095238095238</v>
      </c>
    </row>
    <row r="47" spans="1:7" ht="14.25">
      <c r="A47" s="138">
        <v>343</v>
      </c>
      <c r="B47" s="139" t="s">
        <v>110</v>
      </c>
      <c r="C47" s="140">
        <f>SUM(C48+C49+C50)</f>
        <v>2588.87</v>
      </c>
      <c r="D47" s="140"/>
      <c r="E47" s="140">
        <f>SUM(E48,E50)</f>
        <v>1153</v>
      </c>
      <c r="F47" s="141">
        <f t="shared" si="1"/>
        <v>44.53680563334583</v>
      </c>
      <c r="G47" s="142"/>
    </row>
    <row r="48" spans="1:7" ht="14.25">
      <c r="A48" s="143" t="s">
        <v>28</v>
      </c>
      <c r="B48" s="146" t="s">
        <v>111</v>
      </c>
      <c r="C48" s="145">
        <v>1089.2</v>
      </c>
      <c r="D48" s="145"/>
      <c r="E48" s="145">
        <v>1153</v>
      </c>
      <c r="F48" s="141">
        <f t="shared" si="1"/>
        <v>105.85751009915533</v>
      </c>
      <c r="G48" s="142"/>
    </row>
    <row r="49" spans="1:7" ht="14.25">
      <c r="A49" s="143">
        <v>3432</v>
      </c>
      <c r="B49" s="146" t="s">
        <v>295</v>
      </c>
      <c r="C49" s="145">
        <v>0.63</v>
      </c>
      <c r="D49" s="145"/>
      <c r="E49" s="145">
        <v>0</v>
      </c>
      <c r="F49" s="141">
        <f t="shared" si="1"/>
        <v>0</v>
      </c>
      <c r="G49" s="142"/>
    </row>
    <row r="50" spans="1:7" ht="14.25">
      <c r="A50" s="143">
        <v>3433</v>
      </c>
      <c r="B50" s="146" t="s">
        <v>197</v>
      </c>
      <c r="C50" s="145">
        <v>1499.04</v>
      </c>
      <c r="D50" s="145"/>
      <c r="E50" s="145">
        <v>0</v>
      </c>
      <c r="F50" s="141">
        <f t="shared" si="1"/>
        <v>0</v>
      </c>
      <c r="G50" s="142"/>
    </row>
    <row r="51" spans="1:7" ht="28.5">
      <c r="A51" s="138">
        <v>36</v>
      </c>
      <c r="B51" s="139" t="s">
        <v>125</v>
      </c>
      <c r="C51" s="140">
        <f>SUM(C52)</f>
        <v>0</v>
      </c>
      <c r="D51" s="140">
        <f>D52+D54</f>
        <v>0</v>
      </c>
      <c r="E51" s="140">
        <f>E52+E54</f>
        <v>26.55</v>
      </c>
      <c r="F51" s="141" t="e">
        <f>E51/C51*100</f>
        <v>#DIV/0!</v>
      </c>
      <c r="G51" s="142" t="e">
        <f>E51/D51*100</f>
        <v>#DIV/0!</v>
      </c>
    </row>
    <row r="52" spans="1:7" ht="28.5">
      <c r="A52" s="138">
        <v>366</v>
      </c>
      <c r="B52" s="139" t="s">
        <v>125</v>
      </c>
      <c r="C52" s="140">
        <f>SUM(C54)</f>
        <v>0</v>
      </c>
      <c r="D52" s="140">
        <v>0</v>
      </c>
      <c r="E52" s="140">
        <f>E53</f>
        <v>0</v>
      </c>
      <c r="F52" s="141">
        <v>0</v>
      </c>
      <c r="G52" s="142"/>
    </row>
    <row r="53" spans="1:7" ht="28.5">
      <c r="A53" s="143">
        <v>3661</v>
      </c>
      <c r="B53" s="146" t="s">
        <v>125</v>
      </c>
      <c r="C53" s="145">
        <v>0</v>
      </c>
      <c r="D53" s="145"/>
      <c r="E53" s="145">
        <v>0</v>
      </c>
      <c r="F53" s="141">
        <v>0</v>
      </c>
      <c r="G53" s="147"/>
    </row>
    <row r="54" spans="1:7" ht="28.5">
      <c r="A54" s="138">
        <v>369</v>
      </c>
      <c r="B54" s="139" t="s">
        <v>126</v>
      </c>
      <c r="C54" s="140">
        <v>0</v>
      </c>
      <c r="D54" s="140">
        <f>D55</f>
        <v>0</v>
      </c>
      <c r="E54" s="140">
        <f>E55</f>
        <v>26.55</v>
      </c>
      <c r="F54" s="141">
        <v>0</v>
      </c>
      <c r="G54" s="142"/>
    </row>
    <row r="55" spans="1:7" ht="28.5">
      <c r="A55" s="143">
        <v>3691</v>
      </c>
      <c r="B55" s="146" t="s">
        <v>126</v>
      </c>
      <c r="C55" s="145">
        <v>0</v>
      </c>
      <c r="D55" s="145"/>
      <c r="E55" s="145">
        <v>26.55</v>
      </c>
      <c r="F55" s="141" t="e">
        <f aca="true" t="shared" si="2" ref="F55">E55/C55*100</f>
        <v>#DIV/0!</v>
      </c>
      <c r="G55" s="147"/>
    </row>
    <row r="56" spans="1:7" ht="14.25">
      <c r="A56" s="138">
        <v>38</v>
      </c>
      <c r="B56" s="139" t="s">
        <v>288</v>
      </c>
      <c r="C56" s="140">
        <f>SUM(C57)</f>
        <v>0</v>
      </c>
      <c r="D56" s="140">
        <v>0</v>
      </c>
      <c r="E56" s="140">
        <f aca="true" t="shared" si="3" ref="E56:E57">SUM(E57)</f>
        <v>0</v>
      </c>
      <c r="F56" s="141">
        <v>0</v>
      </c>
      <c r="G56" s="142">
        <v>0</v>
      </c>
    </row>
    <row r="57" spans="1:7" ht="14.25">
      <c r="A57" s="138">
        <v>381</v>
      </c>
      <c r="B57" s="139" t="s">
        <v>289</v>
      </c>
      <c r="C57" s="140">
        <f>SUM(C58)</f>
        <v>0</v>
      </c>
      <c r="D57" s="140">
        <v>0</v>
      </c>
      <c r="E57" s="140">
        <f t="shared" si="3"/>
        <v>0</v>
      </c>
      <c r="F57" s="141">
        <v>0</v>
      </c>
      <c r="G57" s="142"/>
    </row>
    <row r="58" spans="1:7" ht="14.25">
      <c r="A58" s="143">
        <v>3812</v>
      </c>
      <c r="B58" s="146" t="s">
        <v>289</v>
      </c>
      <c r="C58" s="145">
        <v>0</v>
      </c>
      <c r="D58" s="145">
        <v>0</v>
      </c>
      <c r="E58" s="145">
        <v>0</v>
      </c>
      <c r="F58" s="141">
        <v>0</v>
      </c>
      <c r="G58" s="147"/>
    </row>
    <row r="59" spans="1:7" ht="28.5">
      <c r="A59" s="133">
        <v>4</v>
      </c>
      <c r="B59" s="134" t="s">
        <v>128</v>
      </c>
      <c r="C59" s="135">
        <f>SUM(C60,C63)</f>
        <v>7714.379999999999</v>
      </c>
      <c r="D59" s="135">
        <v>13278.65</v>
      </c>
      <c r="E59" s="135">
        <f>SUM(E60,E63)</f>
        <v>6976.32</v>
      </c>
      <c r="F59" s="136">
        <f t="shared" si="1"/>
        <v>90.43267248955846</v>
      </c>
      <c r="G59" s="137">
        <f>E59/D59*100</f>
        <v>52.537870943205824</v>
      </c>
    </row>
    <row r="60" spans="1:7" ht="28.5">
      <c r="A60" s="138">
        <v>41</v>
      </c>
      <c r="B60" s="139" t="s">
        <v>147</v>
      </c>
      <c r="C60" s="140">
        <f>C61</f>
        <v>0</v>
      </c>
      <c r="D60" s="140">
        <f>SUM(D61)</f>
        <v>0</v>
      </c>
      <c r="E60" s="140">
        <f>SUM(E61)</f>
        <v>0</v>
      </c>
      <c r="F60" s="141" t="e">
        <f t="shared" si="1"/>
        <v>#DIV/0!</v>
      </c>
      <c r="G60" s="142" t="e">
        <f>E60/D60*100</f>
        <v>#DIV/0!</v>
      </c>
    </row>
    <row r="61" spans="1:7" ht="14.25">
      <c r="A61" s="138">
        <v>412</v>
      </c>
      <c r="B61" s="139" t="s">
        <v>129</v>
      </c>
      <c r="C61" s="140">
        <f>C62</f>
        <v>0</v>
      </c>
      <c r="D61" s="140">
        <v>0</v>
      </c>
      <c r="E61" s="140">
        <f>E62</f>
        <v>0</v>
      </c>
      <c r="F61" s="141">
        <v>0</v>
      </c>
      <c r="G61" s="142"/>
    </row>
    <row r="62" spans="1:7" ht="14.25">
      <c r="A62" s="143">
        <v>4121</v>
      </c>
      <c r="B62" s="146" t="s">
        <v>129</v>
      </c>
      <c r="C62" s="145">
        <v>0</v>
      </c>
      <c r="D62" s="145"/>
      <c r="E62" s="145">
        <v>0</v>
      </c>
      <c r="F62" s="141">
        <v>0</v>
      </c>
      <c r="G62" s="142"/>
    </row>
    <row r="63" spans="1:7" ht="28.5">
      <c r="A63" s="138">
        <v>42</v>
      </c>
      <c r="B63" s="139" t="s">
        <v>112</v>
      </c>
      <c r="C63" s="140">
        <f>C64+C72</f>
        <v>7714.379999999999</v>
      </c>
      <c r="D63" s="140">
        <v>13278.65</v>
      </c>
      <c r="E63" s="140">
        <f>E64+E72</f>
        <v>6976.32</v>
      </c>
      <c r="F63" s="141">
        <f t="shared" si="1"/>
        <v>90.43267248955846</v>
      </c>
      <c r="G63" s="142">
        <f>E63/D63*100</f>
        <v>52.537870943205824</v>
      </c>
    </row>
    <row r="64" spans="1:7" ht="14.25">
      <c r="A64" s="138">
        <v>422</v>
      </c>
      <c r="B64" s="139" t="s">
        <v>113</v>
      </c>
      <c r="C64" s="140">
        <f>SUM(C65:C71)</f>
        <v>6437.4</v>
      </c>
      <c r="D64" s="140"/>
      <c r="E64" s="140">
        <f>SUM(E65:E71)</f>
        <v>5950.91</v>
      </c>
      <c r="F64" s="141">
        <f t="shared" si="1"/>
        <v>92.44275639233231</v>
      </c>
      <c r="G64" s="142"/>
    </row>
    <row r="65" spans="1:7" ht="14.25">
      <c r="A65" s="143" t="s">
        <v>21</v>
      </c>
      <c r="B65" s="146" t="s">
        <v>114</v>
      </c>
      <c r="C65" s="145">
        <v>959.75</v>
      </c>
      <c r="D65" s="145"/>
      <c r="E65" s="145">
        <v>0</v>
      </c>
      <c r="F65" s="141">
        <f t="shared" si="1"/>
        <v>0</v>
      </c>
      <c r="G65" s="147"/>
    </row>
    <row r="66" spans="1:7" ht="14.25">
      <c r="A66" s="143">
        <v>4222</v>
      </c>
      <c r="B66" s="146" t="s">
        <v>115</v>
      </c>
      <c r="C66" s="145">
        <v>0</v>
      </c>
      <c r="D66" s="145"/>
      <c r="E66" s="145">
        <v>0</v>
      </c>
      <c r="F66" s="141" t="e">
        <f t="shared" si="1"/>
        <v>#DIV/0!</v>
      </c>
      <c r="G66" s="147"/>
    </row>
    <row r="67" spans="1:7" ht="14.25">
      <c r="A67" s="143">
        <v>4223</v>
      </c>
      <c r="B67" s="146" t="s">
        <v>116</v>
      </c>
      <c r="C67" s="145">
        <v>706.89</v>
      </c>
      <c r="D67" s="145"/>
      <c r="E67" s="145">
        <v>0</v>
      </c>
      <c r="F67" s="141">
        <f t="shared" si="1"/>
        <v>0</v>
      </c>
      <c r="G67" s="147"/>
    </row>
    <row r="68" spans="1:7" ht="14.25">
      <c r="A68" s="143">
        <v>4224</v>
      </c>
      <c r="B68" s="146" t="s">
        <v>117</v>
      </c>
      <c r="C68" s="145">
        <v>2438.12</v>
      </c>
      <c r="D68" s="145"/>
      <c r="E68" s="145">
        <v>5950.91</v>
      </c>
      <c r="F68" s="141">
        <f t="shared" si="1"/>
        <v>244.07781405345102</v>
      </c>
      <c r="G68" s="147"/>
    </row>
    <row r="69" spans="1:7" ht="14.25">
      <c r="A69" s="143">
        <v>4225</v>
      </c>
      <c r="B69" s="146" t="s">
        <v>127</v>
      </c>
      <c r="C69" s="145">
        <v>0</v>
      </c>
      <c r="D69" s="145"/>
      <c r="E69" s="145">
        <v>0</v>
      </c>
      <c r="F69" s="141" t="e">
        <f t="shared" si="1"/>
        <v>#DIV/0!</v>
      </c>
      <c r="G69" s="147"/>
    </row>
    <row r="70" spans="1:7" ht="14.25">
      <c r="A70" s="143">
        <v>4226</v>
      </c>
      <c r="B70" s="146" t="s">
        <v>118</v>
      </c>
      <c r="C70" s="145">
        <v>0</v>
      </c>
      <c r="D70" s="145"/>
      <c r="E70" s="145">
        <v>0</v>
      </c>
      <c r="F70" s="141" t="e">
        <f t="shared" si="1"/>
        <v>#DIV/0!</v>
      </c>
      <c r="G70" s="147"/>
    </row>
    <row r="71" spans="1:7" ht="14.25">
      <c r="A71" s="143">
        <v>4227</v>
      </c>
      <c r="B71" s="146" t="s">
        <v>119</v>
      </c>
      <c r="C71" s="145">
        <v>2332.64</v>
      </c>
      <c r="D71" s="145"/>
      <c r="E71" s="145">
        <v>0</v>
      </c>
      <c r="F71" s="141">
        <f t="shared" si="1"/>
        <v>0</v>
      </c>
      <c r="G71" s="147"/>
    </row>
    <row r="72" spans="1:7" ht="28.5">
      <c r="A72" s="138">
        <v>424</v>
      </c>
      <c r="B72" s="139" t="s">
        <v>130</v>
      </c>
      <c r="C72" s="140">
        <f>C73</f>
        <v>1276.98</v>
      </c>
      <c r="D72" s="140"/>
      <c r="E72" s="140">
        <f>E73</f>
        <v>1025.41</v>
      </c>
      <c r="F72" s="141">
        <f t="shared" si="1"/>
        <v>80.29961314977525</v>
      </c>
      <c r="G72" s="142"/>
    </row>
    <row r="73" spans="1:7" ht="14.25">
      <c r="A73" s="143">
        <v>4241</v>
      </c>
      <c r="B73" s="146" t="s">
        <v>120</v>
      </c>
      <c r="C73" s="148">
        <v>1276.98</v>
      </c>
      <c r="D73" s="145"/>
      <c r="E73" s="145">
        <v>1025.41</v>
      </c>
      <c r="F73" s="141">
        <f t="shared" si="1"/>
        <v>80.29961314977525</v>
      </c>
      <c r="G73" s="142"/>
    </row>
    <row r="74" spans="1:7" s="36" customFormat="1" ht="30">
      <c r="A74" s="149">
        <v>5</v>
      </c>
      <c r="B74" s="150" t="s">
        <v>194</v>
      </c>
      <c r="C74" s="151">
        <f>C75</f>
        <v>0</v>
      </c>
      <c r="D74" s="135">
        <f aca="true" t="shared" si="4" ref="D74:E75">D75</f>
        <v>0</v>
      </c>
      <c r="E74" s="135">
        <f t="shared" si="4"/>
        <v>0</v>
      </c>
      <c r="F74" s="136" t="e">
        <f aca="true" t="shared" si="5" ref="F74:F77">E74/C74*100</f>
        <v>#DIV/0!</v>
      </c>
      <c r="G74" s="137" t="e">
        <f>E74/D74*100</f>
        <v>#DIV/0!</v>
      </c>
    </row>
    <row r="75" spans="1:7" s="36" customFormat="1" ht="30">
      <c r="A75" s="152">
        <v>54</v>
      </c>
      <c r="B75" s="153" t="s">
        <v>195</v>
      </c>
      <c r="C75" s="154">
        <f>C76</f>
        <v>0</v>
      </c>
      <c r="D75" s="140">
        <f t="shared" si="4"/>
        <v>0</v>
      </c>
      <c r="E75" s="140">
        <f t="shared" si="4"/>
        <v>0</v>
      </c>
      <c r="F75" s="141" t="e">
        <f t="shared" si="5"/>
        <v>#DIV/0!</v>
      </c>
      <c r="G75" s="142" t="e">
        <f>E75/D75*100</f>
        <v>#DIV/0!</v>
      </c>
    </row>
    <row r="76" spans="1:7" ht="28.5">
      <c r="A76" s="155">
        <v>544</v>
      </c>
      <c r="B76" s="156" t="s">
        <v>196</v>
      </c>
      <c r="C76" s="148">
        <v>0</v>
      </c>
      <c r="D76" s="145"/>
      <c r="E76" s="145">
        <v>0</v>
      </c>
      <c r="F76" s="141"/>
      <c r="G76" s="142"/>
    </row>
    <row r="77" spans="1:7" ht="19.5" customHeight="1">
      <c r="A77" s="157" t="s">
        <v>121</v>
      </c>
      <c r="B77" s="158"/>
      <c r="C77" s="135">
        <f>SUM(C59,C4,C74)</f>
        <v>1289799.85</v>
      </c>
      <c r="D77" s="135">
        <f>SUM(D59,D4,D74)</f>
        <v>1514334.47</v>
      </c>
      <c r="E77" s="135">
        <f>SUM(E59,E4,E74)</f>
        <v>1511056.37</v>
      </c>
      <c r="F77" s="136">
        <f t="shared" si="5"/>
        <v>117.15432979775893</v>
      </c>
      <c r="G77" s="137">
        <f>E77/D77*100</f>
        <v>99.78352866787745</v>
      </c>
    </row>
    <row r="78" spans="1:7" ht="12.75">
      <c r="A78" s="66"/>
      <c r="B78" s="56"/>
      <c r="C78" s="57"/>
      <c r="D78" s="57"/>
      <c r="E78" s="57"/>
      <c r="F78" s="61"/>
      <c r="G78" s="58"/>
    </row>
    <row r="79" spans="1:7" ht="19.5" customHeight="1">
      <c r="A79" s="191"/>
      <c r="B79" s="191"/>
      <c r="C79" s="191"/>
      <c r="D79" s="191"/>
      <c r="E79" s="191"/>
      <c r="F79" s="191"/>
      <c r="G79" s="191"/>
    </row>
    <row r="80" spans="1:7" s="32" customFormat="1" ht="39" customHeight="1">
      <c r="A80" s="103"/>
      <c r="B80" s="104"/>
      <c r="C80" s="105"/>
      <c r="D80" s="106"/>
      <c r="E80" s="106"/>
      <c r="F80" s="107"/>
      <c r="G80" s="108"/>
    </row>
    <row r="81" spans="1:7" s="63" customFormat="1" ht="13.5" customHeight="1">
      <c r="A81" s="194"/>
      <c r="B81" s="194"/>
      <c r="C81" s="110"/>
      <c r="D81" s="109"/>
      <c r="E81" s="109"/>
      <c r="F81" s="109"/>
      <c r="G81" s="111"/>
    </row>
    <row r="82" spans="1:7" ht="19.5" customHeight="1">
      <c r="A82" s="65"/>
      <c r="B82" s="65"/>
      <c r="C82" s="112"/>
      <c r="D82" s="112"/>
      <c r="E82" s="112"/>
      <c r="F82" s="46"/>
      <c r="G82" s="46"/>
    </row>
    <row r="83" spans="1:7" ht="19.5" customHeight="1">
      <c r="A83" s="65"/>
      <c r="B83" s="65"/>
      <c r="C83" s="112"/>
      <c r="D83" s="112"/>
      <c r="E83" s="112"/>
      <c r="F83" s="46"/>
      <c r="G83" s="46"/>
    </row>
    <row r="84" spans="1:7" ht="19.5" customHeight="1">
      <c r="A84" s="65"/>
      <c r="B84" s="65"/>
      <c r="C84" s="112"/>
      <c r="D84" s="112"/>
      <c r="E84" s="112"/>
      <c r="F84" s="46"/>
      <c r="G84" s="46"/>
    </row>
    <row r="85" spans="1:7" ht="19.5" customHeight="1">
      <c r="A85" s="65"/>
      <c r="B85" s="65"/>
      <c r="C85" s="112"/>
      <c r="D85" s="112"/>
      <c r="E85" s="112"/>
      <c r="F85" s="46"/>
      <c r="G85" s="46"/>
    </row>
    <row r="86" spans="1:7" ht="19.5" customHeight="1">
      <c r="A86" s="65"/>
      <c r="B86" s="65"/>
      <c r="C86" s="112"/>
      <c r="D86" s="112"/>
      <c r="E86" s="112"/>
      <c r="F86" s="46"/>
      <c r="G86" s="46"/>
    </row>
    <row r="87" spans="1:7" ht="19.5" customHeight="1">
      <c r="A87" s="65"/>
      <c r="B87" s="113"/>
      <c r="C87" s="112"/>
      <c r="D87" s="55"/>
      <c r="E87" s="55"/>
      <c r="F87" s="46"/>
      <c r="G87" s="46"/>
    </row>
    <row r="88" spans="1:7" ht="12.75">
      <c r="A88" s="114"/>
      <c r="B88" s="115"/>
      <c r="C88" s="116"/>
      <c r="D88" s="116"/>
      <c r="E88" s="116"/>
      <c r="F88" s="117"/>
      <c r="G88" s="118"/>
    </row>
    <row r="89" spans="1:7" ht="12.75">
      <c r="A89" s="114"/>
      <c r="B89" s="115"/>
      <c r="C89" s="116"/>
      <c r="D89" s="116"/>
      <c r="E89" s="116"/>
      <c r="F89" s="117"/>
      <c r="G89" s="118"/>
    </row>
    <row r="90" spans="1:7" ht="12.75">
      <c r="A90" s="114"/>
      <c r="B90" s="115"/>
      <c r="C90" s="116"/>
      <c r="D90" s="102"/>
      <c r="E90" s="116"/>
      <c r="F90" s="117"/>
      <c r="G90" s="118"/>
    </row>
  </sheetData>
  <mergeCells count="4">
    <mergeCell ref="A81:B81"/>
    <mergeCell ref="A1:G1"/>
    <mergeCell ref="A3:B3"/>
    <mergeCell ref="A79:G79"/>
  </mergeCells>
  <printOptions/>
  <pageMargins left="0.7" right="0.7" top="0.75" bottom="0.75" header="0.3" footer="0.3"/>
  <pageSetup fitToHeight="4" horizontalDpi="600" verticalDpi="600" orientation="landscape" paperSize="9" scale="56" r:id="rId1"/>
  <rowBreaks count="1" manualBreakCount="1"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5"/>
  <sheetViews>
    <sheetView showGridLines="0" tabSelected="1" workbookViewId="0" topLeftCell="A1">
      <pane ySplit="1" topLeftCell="A266" activePane="bottomLeft" state="frozen"/>
      <selection pane="bottomLeft" activeCell="N272" sqref="N272"/>
    </sheetView>
  </sheetViews>
  <sheetFormatPr defaultColWidth="9.140625" defaultRowHeight="12.75"/>
  <cols>
    <col min="1" max="1" width="0.13671875" style="163" customWidth="1"/>
    <col min="2" max="2" width="9.421875" style="163" customWidth="1"/>
    <col min="3" max="3" width="36.7109375" style="163" bestFit="1" customWidth="1"/>
    <col min="4" max="4" width="17.421875" style="163" customWidth="1"/>
    <col min="5" max="5" width="17.421875" style="202" customWidth="1"/>
    <col min="6" max="6" width="14.57421875" style="163" customWidth="1"/>
    <col min="7" max="9" width="9.140625" style="163" customWidth="1"/>
    <col min="10" max="10" width="9.7109375" style="163" bestFit="1" customWidth="1"/>
    <col min="11" max="16384" width="9.140625" style="163" customWidth="1"/>
  </cols>
  <sheetData>
    <row r="2" spans="1:9" ht="24.75" customHeight="1">
      <c r="A2" s="122"/>
      <c r="B2" s="159"/>
      <c r="C2" s="160" t="s">
        <v>302</v>
      </c>
      <c r="D2" s="120"/>
      <c r="E2" s="121"/>
      <c r="F2" s="120"/>
      <c r="G2" s="121"/>
      <c r="H2" s="181"/>
      <c r="I2" s="181"/>
    </row>
    <row r="3" spans="1:9" ht="24.75" customHeight="1">
      <c r="A3" s="120"/>
      <c r="B3" s="161"/>
      <c r="C3" s="162" t="s">
        <v>304</v>
      </c>
      <c r="D3" s="120"/>
      <c r="E3" s="121"/>
      <c r="G3" s="121"/>
      <c r="H3" s="183"/>
      <c r="I3" s="182"/>
    </row>
    <row r="4" spans="1:9" ht="43.5" customHeight="1">
      <c r="A4" s="120"/>
      <c r="B4" s="164" t="s">
        <v>305</v>
      </c>
      <c r="C4" s="164" t="s">
        <v>155</v>
      </c>
      <c r="D4" s="165" t="s">
        <v>303</v>
      </c>
      <c r="E4" s="166" t="s">
        <v>306</v>
      </c>
      <c r="F4" s="167" t="s">
        <v>60</v>
      </c>
      <c r="G4" s="121"/>
      <c r="H4" s="183"/>
      <c r="I4" s="182"/>
    </row>
    <row r="5" spans="1:9" ht="31.5" customHeight="1">
      <c r="A5" s="120"/>
      <c r="B5" s="168">
        <v>1</v>
      </c>
      <c r="C5" s="168">
        <v>2</v>
      </c>
      <c r="D5" s="169">
        <v>3</v>
      </c>
      <c r="E5" s="203">
        <v>4</v>
      </c>
      <c r="F5" s="201" t="s">
        <v>417</v>
      </c>
      <c r="G5" s="121"/>
      <c r="H5" s="183"/>
      <c r="I5" s="182"/>
    </row>
    <row r="6" spans="1:18" ht="12.75" customHeight="1">
      <c r="A6" s="170"/>
      <c r="B6" s="171" t="s">
        <v>307</v>
      </c>
      <c r="C6" s="171" t="s">
        <v>200</v>
      </c>
      <c r="D6" s="172">
        <v>1514334.47</v>
      </c>
      <c r="E6" s="200">
        <v>1511056.37</v>
      </c>
      <c r="F6" s="200">
        <f>(E6/D6)*100</f>
        <v>99.78352866787745</v>
      </c>
      <c r="J6" s="181"/>
      <c r="K6" s="181"/>
      <c r="L6" s="181"/>
      <c r="M6" s="181"/>
      <c r="N6" s="181"/>
      <c r="O6" s="181"/>
      <c r="P6" s="181"/>
      <c r="Q6" s="181"/>
      <c r="R6" s="181"/>
    </row>
    <row r="7" spans="1:18" ht="25.5" customHeight="1">
      <c r="A7" s="170"/>
      <c r="B7" s="171" t="s">
        <v>308</v>
      </c>
      <c r="C7" s="171" t="s">
        <v>309</v>
      </c>
      <c r="D7" s="172"/>
      <c r="E7" s="200"/>
      <c r="F7" s="200"/>
      <c r="J7" s="198"/>
      <c r="K7" s="199"/>
      <c r="L7" s="199"/>
      <c r="M7" s="199"/>
      <c r="N7" s="175"/>
      <c r="O7" s="176"/>
      <c r="P7" s="175"/>
      <c r="Q7" s="177"/>
      <c r="R7" s="178"/>
    </row>
    <row r="8" spans="1:18" ht="12.75" customHeight="1">
      <c r="A8" s="170"/>
      <c r="B8" s="171" t="s">
        <v>201</v>
      </c>
      <c r="C8" s="171" t="s">
        <v>202</v>
      </c>
      <c r="D8" s="172">
        <v>40031.76</v>
      </c>
      <c r="E8" s="200">
        <v>40031.76</v>
      </c>
      <c r="F8" s="200">
        <f aca="true" t="shared" si="0" ref="F8:F82">(E8/D8)*100</f>
        <v>100</v>
      </c>
      <c r="J8" s="175"/>
      <c r="K8" s="179"/>
      <c r="L8" s="179"/>
      <c r="M8" s="179"/>
      <c r="N8" s="175"/>
      <c r="O8" s="176"/>
      <c r="P8" s="175"/>
      <c r="Q8" s="177"/>
      <c r="R8" s="180"/>
    </row>
    <row r="9" spans="1:18" ht="12.75" customHeight="1">
      <c r="A9" s="170"/>
      <c r="B9" s="171" t="s">
        <v>203</v>
      </c>
      <c r="C9" s="171" t="s">
        <v>204</v>
      </c>
      <c r="D9" s="172">
        <v>40031.76</v>
      </c>
      <c r="E9" s="200">
        <v>40031.76</v>
      </c>
      <c r="F9" s="200">
        <f t="shared" si="0"/>
        <v>100</v>
      </c>
      <c r="J9" s="181"/>
      <c r="K9" s="181"/>
      <c r="L9" s="181"/>
      <c r="M9" s="181"/>
      <c r="N9" s="181"/>
      <c r="O9" s="181"/>
      <c r="P9" s="181"/>
      <c r="Q9" s="181"/>
      <c r="R9" s="181"/>
    </row>
    <row r="10" spans="1:6" ht="12.75">
      <c r="A10" s="170"/>
      <c r="B10" s="171" t="s">
        <v>205</v>
      </c>
      <c r="C10" s="171" t="s">
        <v>150</v>
      </c>
      <c r="D10" s="172">
        <v>40031.76</v>
      </c>
      <c r="E10" s="200">
        <v>40031.76</v>
      </c>
      <c r="F10" s="200">
        <f t="shared" si="0"/>
        <v>100</v>
      </c>
    </row>
    <row r="11" spans="1:6" ht="12.75" customHeight="1">
      <c r="A11" s="170"/>
      <c r="B11" s="171" t="s">
        <v>206</v>
      </c>
      <c r="C11" s="171" t="s">
        <v>149</v>
      </c>
      <c r="D11" s="172">
        <v>39031.76</v>
      </c>
      <c r="E11" s="200">
        <v>38963.21</v>
      </c>
      <c r="F11" s="200">
        <f t="shared" si="0"/>
        <v>99.82437379200937</v>
      </c>
    </row>
    <row r="12" spans="1:6" ht="12.75" customHeight="1">
      <c r="A12" s="170"/>
      <c r="B12" s="171" t="s">
        <v>2</v>
      </c>
      <c r="C12" s="171" t="s">
        <v>3</v>
      </c>
      <c r="D12" s="172"/>
      <c r="E12" s="200">
        <v>9002.28</v>
      </c>
      <c r="F12" s="200" t="e">
        <f t="shared" si="0"/>
        <v>#DIV/0!</v>
      </c>
    </row>
    <row r="13" spans="1:6" ht="12.75" customHeight="1">
      <c r="A13" s="170" t="s">
        <v>310</v>
      </c>
      <c r="B13" s="171" t="s">
        <v>5</v>
      </c>
      <c r="C13" s="171" t="s">
        <v>6</v>
      </c>
      <c r="D13" s="172"/>
      <c r="E13" s="200">
        <v>8893.88</v>
      </c>
      <c r="F13" s="200" t="e">
        <f t="shared" si="0"/>
        <v>#DIV/0!</v>
      </c>
    </row>
    <row r="14" spans="1:6" ht="25.5" customHeight="1">
      <c r="A14" s="170" t="s">
        <v>311</v>
      </c>
      <c r="B14" s="171" t="s">
        <v>30</v>
      </c>
      <c r="C14" s="171" t="s">
        <v>31</v>
      </c>
      <c r="D14" s="172"/>
      <c r="E14" s="200">
        <v>108.4</v>
      </c>
      <c r="F14" s="200" t="e">
        <f t="shared" si="0"/>
        <v>#DIV/0!</v>
      </c>
    </row>
    <row r="15" spans="1:6" ht="25.5" customHeight="1">
      <c r="A15" s="170" t="s">
        <v>312</v>
      </c>
      <c r="B15" s="171" t="s">
        <v>207</v>
      </c>
      <c r="C15" s="171" t="s">
        <v>208</v>
      </c>
      <c r="D15" s="172"/>
      <c r="E15" s="200">
        <v>0</v>
      </c>
      <c r="F15" s="200" t="e">
        <f t="shared" si="0"/>
        <v>#DIV/0!</v>
      </c>
    </row>
    <row r="16" spans="1:6" ht="12.75" customHeight="1">
      <c r="A16" s="170"/>
      <c r="B16" s="171" t="s">
        <v>32</v>
      </c>
      <c r="C16" s="171" t="s">
        <v>33</v>
      </c>
      <c r="D16" s="172"/>
      <c r="E16" s="200">
        <v>16513.21</v>
      </c>
      <c r="F16" s="200" t="e">
        <f t="shared" si="0"/>
        <v>#DIV/0!</v>
      </c>
    </row>
    <row r="17" spans="1:6" ht="25.5" customHeight="1">
      <c r="A17" s="170" t="s">
        <v>313</v>
      </c>
      <c r="B17" s="171" t="s">
        <v>42</v>
      </c>
      <c r="C17" s="171" t="s">
        <v>43</v>
      </c>
      <c r="D17" s="172"/>
      <c r="E17" s="200">
        <v>15830.97</v>
      </c>
      <c r="F17" s="200" t="e">
        <f t="shared" si="0"/>
        <v>#DIV/0!</v>
      </c>
    </row>
    <row r="18" spans="1:6" ht="25.5" customHeight="1">
      <c r="A18" s="170" t="s">
        <v>314</v>
      </c>
      <c r="B18" s="171" t="s">
        <v>44</v>
      </c>
      <c r="C18" s="171" t="s">
        <v>45</v>
      </c>
      <c r="D18" s="172"/>
      <c r="E18" s="200">
        <v>297.76</v>
      </c>
      <c r="F18" s="200" t="e">
        <f t="shared" si="0"/>
        <v>#DIV/0!</v>
      </c>
    </row>
    <row r="19" spans="1:6" ht="12.75" customHeight="1">
      <c r="A19" s="170" t="s">
        <v>315</v>
      </c>
      <c r="B19" s="171" t="s">
        <v>46</v>
      </c>
      <c r="C19" s="171" t="s">
        <v>47</v>
      </c>
      <c r="D19" s="172"/>
      <c r="E19" s="200">
        <v>0.13</v>
      </c>
      <c r="F19" s="200" t="e">
        <f t="shared" si="0"/>
        <v>#DIV/0!</v>
      </c>
    </row>
    <row r="20" spans="1:6" ht="25.5" customHeight="1">
      <c r="A20" s="170" t="s">
        <v>316</v>
      </c>
      <c r="B20" s="171" t="s">
        <v>34</v>
      </c>
      <c r="C20" s="171" t="s">
        <v>35</v>
      </c>
      <c r="D20" s="172"/>
      <c r="E20" s="200">
        <v>384.35</v>
      </c>
      <c r="F20" s="200" t="e">
        <f t="shared" si="0"/>
        <v>#DIV/0!</v>
      </c>
    </row>
    <row r="21" spans="1:6" ht="12.75" customHeight="1">
      <c r="A21" s="170"/>
      <c r="B21" s="171" t="s">
        <v>9</v>
      </c>
      <c r="C21" s="171" t="s">
        <v>10</v>
      </c>
      <c r="D21" s="172"/>
      <c r="E21" s="200">
        <v>12962.43</v>
      </c>
      <c r="F21" s="200" t="e">
        <f t="shared" si="0"/>
        <v>#DIV/0!</v>
      </c>
    </row>
    <row r="22" spans="1:6" ht="25.5" customHeight="1">
      <c r="A22" s="170" t="s">
        <v>317</v>
      </c>
      <c r="B22" s="171" t="s">
        <v>48</v>
      </c>
      <c r="C22" s="171" t="s">
        <v>49</v>
      </c>
      <c r="D22" s="172"/>
      <c r="E22" s="200">
        <v>1891.63</v>
      </c>
      <c r="F22" s="200" t="e">
        <f t="shared" si="0"/>
        <v>#DIV/0!</v>
      </c>
    </row>
    <row r="23" spans="1:6" ht="25.5" customHeight="1">
      <c r="A23" s="170" t="s">
        <v>318</v>
      </c>
      <c r="B23" s="171" t="s">
        <v>17</v>
      </c>
      <c r="C23" s="171" t="s">
        <v>18</v>
      </c>
      <c r="D23" s="172"/>
      <c r="E23" s="200">
        <v>2774.07</v>
      </c>
      <c r="F23" s="200" t="e">
        <f t="shared" si="0"/>
        <v>#DIV/0!</v>
      </c>
    </row>
    <row r="24" spans="1:6" ht="12.75" customHeight="1">
      <c r="A24" s="170" t="s">
        <v>319</v>
      </c>
      <c r="B24" s="171" t="s">
        <v>11</v>
      </c>
      <c r="C24" s="171" t="s">
        <v>41</v>
      </c>
      <c r="D24" s="172"/>
      <c r="E24" s="200">
        <v>368.14</v>
      </c>
      <c r="F24" s="200" t="e">
        <f t="shared" si="0"/>
        <v>#DIV/0!</v>
      </c>
    </row>
    <row r="25" spans="1:6" ht="12.75" customHeight="1">
      <c r="A25" s="170" t="s">
        <v>320</v>
      </c>
      <c r="B25" s="171" t="s">
        <v>37</v>
      </c>
      <c r="C25" s="171" t="s">
        <v>50</v>
      </c>
      <c r="D25" s="172"/>
      <c r="E25" s="200">
        <v>5090.98</v>
      </c>
      <c r="F25" s="200" t="e">
        <f t="shared" si="0"/>
        <v>#DIV/0!</v>
      </c>
    </row>
    <row r="26" spans="1:6" ht="12.75" customHeight="1">
      <c r="A26" s="170" t="s">
        <v>321</v>
      </c>
      <c r="B26" s="171" t="s">
        <v>13</v>
      </c>
      <c r="C26" s="171" t="s">
        <v>14</v>
      </c>
      <c r="D26" s="172"/>
      <c r="E26" s="200">
        <v>40.86</v>
      </c>
      <c r="F26" s="200" t="e">
        <f t="shared" si="0"/>
        <v>#DIV/0!</v>
      </c>
    </row>
    <row r="27" spans="1:6" ht="12.75" customHeight="1">
      <c r="A27" s="170" t="s">
        <v>322</v>
      </c>
      <c r="B27" s="171" t="s">
        <v>23</v>
      </c>
      <c r="C27" s="171" t="s">
        <v>24</v>
      </c>
      <c r="D27" s="172"/>
      <c r="E27" s="200">
        <v>1517.4</v>
      </c>
      <c r="F27" s="200" t="e">
        <f t="shared" si="0"/>
        <v>#DIV/0!</v>
      </c>
    </row>
    <row r="28" spans="1:6" ht="12.75" customHeight="1">
      <c r="A28" s="170" t="s">
        <v>323</v>
      </c>
      <c r="B28" s="171" t="s">
        <v>15</v>
      </c>
      <c r="C28" s="171" t="s">
        <v>16</v>
      </c>
      <c r="D28" s="172"/>
      <c r="E28" s="200">
        <v>1279.35</v>
      </c>
      <c r="F28" s="200" t="e">
        <f t="shared" si="0"/>
        <v>#DIV/0!</v>
      </c>
    </row>
    <row r="29" spans="1:6" ht="12.75" customHeight="1">
      <c r="A29" s="170"/>
      <c r="B29" s="171" t="s">
        <v>7</v>
      </c>
      <c r="C29" s="171" t="s">
        <v>8</v>
      </c>
      <c r="D29" s="172"/>
      <c r="E29" s="200">
        <v>485.29</v>
      </c>
      <c r="F29" s="200" t="e">
        <f t="shared" si="0"/>
        <v>#DIV/0!</v>
      </c>
    </row>
    <row r="30" spans="1:6" ht="12.75" customHeight="1">
      <c r="A30" s="170" t="s">
        <v>324</v>
      </c>
      <c r="B30" s="171" t="s">
        <v>122</v>
      </c>
      <c r="C30" s="171" t="s">
        <v>211</v>
      </c>
      <c r="D30" s="172"/>
      <c r="E30" s="200">
        <v>37.02</v>
      </c>
      <c r="F30" s="200" t="e">
        <f t="shared" si="0"/>
        <v>#DIV/0!</v>
      </c>
    </row>
    <row r="31" spans="1:6" ht="12.75" customHeight="1">
      <c r="A31" s="170" t="s">
        <v>325</v>
      </c>
      <c r="B31" s="171" t="s">
        <v>36</v>
      </c>
      <c r="C31" s="171" t="s">
        <v>212</v>
      </c>
      <c r="D31" s="172"/>
      <c r="E31" s="200">
        <v>55</v>
      </c>
      <c r="F31" s="200" t="e">
        <f t="shared" si="0"/>
        <v>#DIV/0!</v>
      </c>
    </row>
    <row r="32" spans="1:6" ht="12.75" customHeight="1">
      <c r="A32" s="170" t="s">
        <v>326</v>
      </c>
      <c r="B32" s="171" t="s">
        <v>51</v>
      </c>
      <c r="C32" s="171" t="s">
        <v>52</v>
      </c>
      <c r="D32" s="172"/>
      <c r="E32" s="200">
        <v>393.27</v>
      </c>
      <c r="F32" s="200" t="e">
        <f t="shared" si="0"/>
        <v>#DIV/0!</v>
      </c>
    </row>
    <row r="33" spans="1:6" ht="25.5" customHeight="1">
      <c r="A33" s="170" t="s">
        <v>327</v>
      </c>
      <c r="B33" s="171" t="s">
        <v>12</v>
      </c>
      <c r="C33" s="171" t="s">
        <v>25</v>
      </c>
      <c r="D33" s="172"/>
      <c r="E33" s="200">
        <v>0</v>
      </c>
      <c r="F33" s="200" t="e">
        <f t="shared" si="0"/>
        <v>#DIV/0!</v>
      </c>
    </row>
    <row r="34" spans="1:6" ht="12.75" customHeight="1">
      <c r="A34" s="170"/>
      <c r="B34" s="171" t="s">
        <v>213</v>
      </c>
      <c r="C34" s="171" t="s">
        <v>151</v>
      </c>
      <c r="D34" s="172">
        <v>1000</v>
      </c>
      <c r="E34" s="200">
        <v>1068.55</v>
      </c>
      <c r="F34" s="200">
        <f t="shared" si="0"/>
        <v>106.85499999999999</v>
      </c>
    </row>
    <row r="35" spans="1:6" ht="12.75" customHeight="1">
      <c r="A35" s="170"/>
      <c r="B35" s="171" t="s">
        <v>26</v>
      </c>
      <c r="C35" s="171" t="s">
        <v>27</v>
      </c>
      <c r="D35" s="172"/>
      <c r="E35" s="200">
        <v>1068.55</v>
      </c>
      <c r="F35" s="200" t="e">
        <f t="shared" si="0"/>
        <v>#DIV/0!</v>
      </c>
    </row>
    <row r="36" spans="1:6" ht="25.5" customHeight="1">
      <c r="A36" s="170" t="s">
        <v>328</v>
      </c>
      <c r="B36" s="171" t="s">
        <v>28</v>
      </c>
      <c r="C36" s="171" t="s">
        <v>29</v>
      </c>
      <c r="D36" s="172"/>
      <c r="E36" s="200">
        <v>1068.55</v>
      </c>
      <c r="F36" s="200" t="e">
        <f t="shared" si="0"/>
        <v>#DIV/0!</v>
      </c>
    </row>
    <row r="37" spans="1:6" ht="12.75" customHeight="1">
      <c r="A37" s="170"/>
      <c r="B37" s="171" t="s">
        <v>214</v>
      </c>
      <c r="C37" s="171" t="s">
        <v>215</v>
      </c>
      <c r="D37" s="172">
        <v>59085.24</v>
      </c>
      <c r="E37" s="200">
        <f aca="true" t="shared" si="1" ref="E37:E38">E38</f>
        <v>70728.13</v>
      </c>
      <c r="F37" s="200">
        <f t="shared" si="0"/>
        <v>119.70524279837065</v>
      </c>
    </row>
    <row r="38" spans="1:6" ht="12.75" customHeight="1">
      <c r="A38" s="170"/>
      <c r="B38" s="171" t="s">
        <v>203</v>
      </c>
      <c r="C38" s="171" t="s">
        <v>204</v>
      </c>
      <c r="D38" s="172">
        <v>59085.24</v>
      </c>
      <c r="E38" s="200">
        <f t="shared" si="1"/>
        <v>70728.13</v>
      </c>
      <c r="F38" s="200">
        <f t="shared" si="0"/>
        <v>119.70524279837065</v>
      </c>
    </row>
    <row r="39" spans="1:6" ht="12.75">
      <c r="A39" s="170"/>
      <c r="B39" s="171" t="s">
        <v>205</v>
      </c>
      <c r="C39" s="171" t="s">
        <v>150</v>
      </c>
      <c r="D39" s="172">
        <v>59085.24</v>
      </c>
      <c r="E39" s="200">
        <f>E40</f>
        <v>70728.13</v>
      </c>
      <c r="F39" s="200">
        <f t="shared" si="0"/>
        <v>119.70524279837065</v>
      </c>
    </row>
    <row r="40" spans="1:6" ht="12.75" customHeight="1">
      <c r="A40" s="170"/>
      <c r="B40" s="171" t="s">
        <v>206</v>
      </c>
      <c r="C40" s="171" t="s">
        <v>149</v>
      </c>
      <c r="D40" s="172">
        <v>59085.24</v>
      </c>
      <c r="E40" s="200">
        <f>E41+E43+E45+E48</f>
        <v>70728.13</v>
      </c>
      <c r="F40" s="200">
        <f t="shared" si="0"/>
        <v>119.70524279837065</v>
      </c>
    </row>
    <row r="41" spans="1:6" ht="12.75" customHeight="1">
      <c r="A41" s="170"/>
      <c r="B41" s="171" t="s">
        <v>2</v>
      </c>
      <c r="C41" s="171" t="s">
        <v>3</v>
      </c>
      <c r="D41" s="172"/>
      <c r="E41" s="200">
        <v>15831.94</v>
      </c>
      <c r="F41" s="200" t="e">
        <f t="shared" si="0"/>
        <v>#DIV/0!</v>
      </c>
    </row>
    <row r="42" spans="1:6" ht="25.5" customHeight="1">
      <c r="A42" s="170" t="s">
        <v>329</v>
      </c>
      <c r="B42" s="171" t="s">
        <v>4</v>
      </c>
      <c r="C42" s="171" t="s">
        <v>216</v>
      </c>
      <c r="D42" s="172"/>
      <c r="E42" s="200">
        <v>15831.94</v>
      </c>
      <c r="F42" s="200" t="e">
        <f t="shared" si="0"/>
        <v>#DIV/0!</v>
      </c>
    </row>
    <row r="43" spans="1:6" ht="12.75" customHeight="1">
      <c r="A43" s="170"/>
      <c r="B43" s="171" t="s">
        <v>32</v>
      </c>
      <c r="C43" s="171" t="s">
        <v>33</v>
      </c>
      <c r="D43" s="172"/>
      <c r="E43" s="200">
        <v>36612.69</v>
      </c>
      <c r="F43" s="200" t="e">
        <f t="shared" si="0"/>
        <v>#DIV/0!</v>
      </c>
    </row>
    <row r="44" spans="1:6" ht="12.75" customHeight="1">
      <c r="A44" s="170" t="s">
        <v>330</v>
      </c>
      <c r="B44" s="171" t="s">
        <v>39</v>
      </c>
      <c r="C44" s="171" t="s">
        <v>40</v>
      </c>
      <c r="D44" s="172"/>
      <c r="E44" s="200">
        <v>36612.69</v>
      </c>
      <c r="F44" s="200" t="e">
        <f t="shared" si="0"/>
        <v>#DIV/0!</v>
      </c>
    </row>
    <row r="45" spans="1:6" ht="12.75" customHeight="1">
      <c r="A45" s="170"/>
      <c r="B45" s="171" t="s">
        <v>9</v>
      </c>
      <c r="C45" s="171" t="s">
        <v>10</v>
      </c>
      <c r="D45" s="172"/>
      <c r="E45" s="200">
        <v>16149.11</v>
      </c>
      <c r="F45" s="200" t="e">
        <f t="shared" si="0"/>
        <v>#DIV/0!</v>
      </c>
    </row>
    <row r="46" spans="1:6" ht="12.75" customHeight="1">
      <c r="A46" s="170" t="s">
        <v>331</v>
      </c>
      <c r="B46" s="171" t="s">
        <v>209</v>
      </c>
      <c r="C46" s="171" t="s">
        <v>210</v>
      </c>
      <c r="D46" s="172"/>
      <c r="E46" s="200">
        <v>11755.9</v>
      </c>
      <c r="F46" s="200" t="e">
        <f t="shared" si="0"/>
        <v>#DIV/0!</v>
      </c>
    </row>
    <row r="47" spans="1:6" ht="25.5" customHeight="1">
      <c r="A47" s="170" t="s">
        <v>332</v>
      </c>
      <c r="B47" s="171" t="s">
        <v>38</v>
      </c>
      <c r="C47" s="171" t="s">
        <v>53</v>
      </c>
      <c r="D47" s="172"/>
      <c r="E47" s="200">
        <v>4393.21</v>
      </c>
      <c r="F47" s="200" t="e">
        <f t="shared" si="0"/>
        <v>#DIV/0!</v>
      </c>
    </row>
    <row r="48" spans="1:6" ht="12.75" customHeight="1">
      <c r="A48" s="170"/>
      <c r="B48" s="171" t="s">
        <v>7</v>
      </c>
      <c r="C48" s="171" t="s">
        <v>8</v>
      </c>
      <c r="D48" s="172"/>
      <c r="E48" s="200">
        <v>2134.39</v>
      </c>
      <c r="F48" s="200" t="e">
        <f t="shared" si="0"/>
        <v>#DIV/0!</v>
      </c>
    </row>
    <row r="49" spans="1:6" ht="12.75" customHeight="1">
      <c r="A49" s="170" t="s">
        <v>333</v>
      </c>
      <c r="B49" s="171" t="s">
        <v>217</v>
      </c>
      <c r="C49" s="171" t="s">
        <v>218</v>
      </c>
      <c r="D49" s="172"/>
      <c r="E49" s="200">
        <v>2134.39</v>
      </c>
      <c r="F49" s="200" t="e">
        <f t="shared" si="0"/>
        <v>#DIV/0!</v>
      </c>
    </row>
    <row r="50" spans="1:6" ht="12.75" customHeight="1">
      <c r="A50" s="170"/>
      <c r="B50" s="171" t="s">
        <v>219</v>
      </c>
      <c r="C50" s="171" t="s">
        <v>220</v>
      </c>
      <c r="D50" s="172">
        <v>15127.44</v>
      </c>
      <c r="E50" s="200">
        <f>E51+E72+E78</f>
        <v>18656.32</v>
      </c>
      <c r="F50" s="200">
        <f>(E50/D50)*100</f>
        <v>123.32767474205812</v>
      </c>
    </row>
    <row r="51" spans="1:6" ht="12.75" customHeight="1">
      <c r="A51" s="170"/>
      <c r="B51" s="171" t="s">
        <v>221</v>
      </c>
      <c r="C51" s="171" t="s">
        <v>222</v>
      </c>
      <c r="D51" s="172">
        <v>1116.7</v>
      </c>
      <c r="E51" s="200">
        <v>9027.21</v>
      </c>
      <c r="F51" s="200" t="e">
        <f>(#REF!/D51)*100</f>
        <v>#REF!</v>
      </c>
    </row>
    <row r="52" spans="1:9" ht="12.75">
      <c r="A52" s="170"/>
      <c r="B52" s="171" t="s">
        <v>205</v>
      </c>
      <c r="C52" s="171" t="s">
        <v>150</v>
      </c>
      <c r="D52" s="172">
        <v>1116.7</v>
      </c>
      <c r="E52" s="200">
        <v>9027.21</v>
      </c>
      <c r="F52" s="200">
        <f t="shared" si="0"/>
        <v>808.3827348437359</v>
      </c>
      <c r="H52" s="202"/>
      <c r="I52" s="202"/>
    </row>
    <row r="53" spans="1:6" ht="12.75" customHeight="1">
      <c r="A53" s="170"/>
      <c r="B53" s="171" t="s">
        <v>206</v>
      </c>
      <c r="C53" s="171" t="s">
        <v>149</v>
      </c>
      <c r="D53" s="172">
        <v>1116.7</v>
      </c>
      <c r="E53" s="200">
        <v>9027.21</v>
      </c>
      <c r="F53" s="200">
        <f t="shared" si="0"/>
        <v>808.3827348437359</v>
      </c>
    </row>
    <row r="54" spans="1:6" ht="12.75" customHeight="1">
      <c r="A54" s="170"/>
      <c r="B54" s="204">
        <v>321</v>
      </c>
      <c r="C54" s="171" t="s">
        <v>3</v>
      </c>
      <c r="D54" s="172"/>
      <c r="E54" s="200">
        <v>5369.24</v>
      </c>
      <c r="F54" s="200" t="e">
        <f t="shared" si="0"/>
        <v>#DIV/0!</v>
      </c>
    </row>
    <row r="55" spans="1:6" ht="12.75" customHeight="1">
      <c r="A55" s="170"/>
      <c r="B55" s="204">
        <v>3211</v>
      </c>
      <c r="C55" s="171" t="s">
        <v>6</v>
      </c>
      <c r="D55" s="172"/>
      <c r="E55" s="200">
        <v>5422.32</v>
      </c>
      <c r="F55" s="200" t="e">
        <f t="shared" si="0"/>
        <v>#DIV/0!</v>
      </c>
    </row>
    <row r="56" spans="1:6" ht="12.75" customHeight="1">
      <c r="A56" s="170"/>
      <c r="B56" s="171" t="s">
        <v>32</v>
      </c>
      <c r="C56" s="171" t="s">
        <v>33</v>
      </c>
      <c r="D56" s="172"/>
      <c r="E56" s="200">
        <f>E57+E58+E59</f>
        <v>1206.37</v>
      </c>
      <c r="F56" s="200" t="e">
        <f t="shared" si="0"/>
        <v>#DIV/0!</v>
      </c>
    </row>
    <row r="57" spans="1:6" ht="12.75" customHeight="1">
      <c r="A57" s="170"/>
      <c r="B57" s="204">
        <v>3221</v>
      </c>
      <c r="C57" s="171" t="s">
        <v>43</v>
      </c>
      <c r="D57" s="172"/>
      <c r="E57" s="200">
        <v>310.83</v>
      </c>
      <c r="F57" s="200"/>
    </row>
    <row r="58" spans="1:6" ht="12.75" customHeight="1">
      <c r="A58" s="170" t="s">
        <v>334</v>
      </c>
      <c r="B58" s="171" t="s">
        <v>39</v>
      </c>
      <c r="C58" s="171" t="s">
        <v>40</v>
      </c>
      <c r="D58" s="172"/>
      <c r="E58" s="200">
        <v>848.54</v>
      </c>
      <c r="F58" s="200" t="e">
        <f t="shared" si="0"/>
        <v>#DIV/0!</v>
      </c>
    </row>
    <row r="59" spans="1:6" ht="12.75" customHeight="1">
      <c r="A59" s="170"/>
      <c r="B59" s="204">
        <v>3224</v>
      </c>
      <c r="C59" s="171" t="s">
        <v>418</v>
      </c>
      <c r="D59" s="172"/>
      <c r="E59" s="200">
        <v>47</v>
      </c>
      <c r="F59" s="200" t="e">
        <f t="shared" si="0"/>
        <v>#DIV/0!</v>
      </c>
    </row>
    <row r="60" spans="1:6" ht="12.75" customHeight="1">
      <c r="A60" s="170"/>
      <c r="B60" s="171" t="s">
        <v>9</v>
      </c>
      <c r="C60" s="171" t="s">
        <v>10</v>
      </c>
      <c r="D60" s="172"/>
      <c r="E60" s="200">
        <f>E61+E62+E63</f>
        <v>238.91</v>
      </c>
      <c r="F60" s="200" t="e">
        <f t="shared" si="0"/>
        <v>#DIV/0!</v>
      </c>
    </row>
    <row r="61" spans="1:6" ht="25.5" customHeight="1">
      <c r="A61" s="170" t="s">
        <v>335</v>
      </c>
      <c r="B61" s="171" t="s">
        <v>48</v>
      </c>
      <c r="C61" s="171" t="s">
        <v>49</v>
      </c>
      <c r="D61" s="172"/>
      <c r="E61" s="200">
        <v>0</v>
      </c>
      <c r="F61" s="200" t="e">
        <f t="shared" si="0"/>
        <v>#DIV/0!</v>
      </c>
    </row>
    <row r="62" spans="1:6" ht="12.75">
      <c r="A62" s="170"/>
      <c r="B62" s="204">
        <v>3232</v>
      </c>
      <c r="C62" s="171" t="s">
        <v>419</v>
      </c>
      <c r="D62" s="172"/>
      <c r="E62" s="200">
        <v>238.91</v>
      </c>
      <c r="F62" s="200" t="e">
        <f t="shared" si="0"/>
        <v>#DIV/0!</v>
      </c>
    </row>
    <row r="63" spans="1:6" ht="12.75">
      <c r="A63" s="170"/>
      <c r="B63" s="204">
        <v>3239</v>
      </c>
      <c r="C63" s="171" t="s">
        <v>16</v>
      </c>
      <c r="D63" s="172"/>
      <c r="E63" s="200">
        <v>0</v>
      </c>
      <c r="F63" s="200" t="e">
        <f t="shared" si="0"/>
        <v>#DIV/0!</v>
      </c>
    </row>
    <row r="64" spans="1:6" ht="12.75" customHeight="1">
      <c r="A64" s="170"/>
      <c r="B64" s="171" t="s">
        <v>7</v>
      </c>
      <c r="C64" s="171" t="s">
        <v>8</v>
      </c>
      <c r="D64" s="172"/>
      <c r="E64" s="200">
        <f>E65</f>
        <v>397.75</v>
      </c>
      <c r="F64" s="200" t="e">
        <f t="shared" si="0"/>
        <v>#DIV/0!</v>
      </c>
    </row>
    <row r="65" spans="1:6" ht="12.75" customHeight="1">
      <c r="A65" s="170" t="s">
        <v>336</v>
      </c>
      <c r="B65" s="171" t="s">
        <v>122</v>
      </c>
      <c r="C65" s="171" t="s">
        <v>211</v>
      </c>
      <c r="D65" s="172"/>
      <c r="E65" s="200">
        <v>397.75</v>
      </c>
      <c r="F65" s="200" t="e">
        <f t="shared" si="0"/>
        <v>#DIV/0!</v>
      </c>
    </row>
    <row r="66" spans="1:6" ht="12.75" customHeight="1">
      <c r="A66" s="170"/>
      <c r="B66" s="171" t="s">
        <v>213</v>
      </c>
      <c r="C66" s="171" t="s">
        <v>151</v>
      </c>
      <c r="D66" s="172"/>
      <c r="E66" s="200">
        <v>0.39</v>
      </c>
      <c r="F66" s="200" t="e">
        <f t="shared" si="0"/>
        <v>#DIV/0!</v>
      </c>
    </row>
    <row r="67" spans="1:6" ht="12.75" customHeight="1">
      <c r="A67" s="170"/>
      <c r="B67" s="171" t="s">
        <v>26</v>
      </c>
      <c r="C67" s="171" t="s">
        <v>27</v>
      </c>
      <c r="D67" s="172"/>
      <c r="E67" s="200">
        <v>0.39</v>
      </c>
      <c r="F67" s="200" t="e">
        <f t="shared" si="0"/>
        <v>#DIV/0!</v>
      </c>
    </row>
    <row r="68" spans="1:6" ht="12.75" customHeight="1">
      <c r="A68" s="170"/>
      <c r="B68" s="171" t="s">
        <v>28</v>
      </c>
      <c r="C68" s="171" t="s">
        <v>29</v>
      </c>
      <c r="D68" s="172"/>
      <c r="E68" s="200">
        <v>0.39</v>
      </c>
      <c r="F68" s="200" t="e">
        <f t="shared" si="0"/>
        <v>#DIV/0!</v>
      </c>
    </row>
    <row r="69" spans="1:6" ht="12.75" customHeight="1">
      <c r="A69" s="170"/>
      <c r="B69" s="204">
        <v>36</v>
      </c>
      <c r="C69" s="171" t="s">
        <v>420</v>
      </c>
      <c r="D69" s="172"/>
      <c r="E69" s="200">
        <v>26.55</v>
      </c>
      <c r="F69" s="200" t="e">
        <f t="shared" si="0"/>
        <v>#DIV/0!</v>
      </c>
    </row>
    <row r="70" spans="1:6" ht="12.75" customHeight="1">
      <c r="A70" s="170"/>
      <c r="B70" s="204">
        <v>361</v>
      </c>
      <c r="C70" s="171" t="s">
        <v>420</v>
      </c>
      <c r="D70" s="172"/>
      <c r="E70" s="200">
        <v>26.55</v>
      </c>
      <c r="F70" s="200" t="e">
        <f t="shared" si="0"/>
        <v>#DIV/0!</v>
      </c>
    </row>
    <row r="71" spans="1:6" ht="12.75" customHeight="1">
      <c r="A71" s="170"/>
      <c r="B71" s="204">
        <v>3611</v>
      </c>
      <c r="C71" s="171" t="s">
        <v>420</v>
      </c>
      <c r="D71" s="172"/>
      <c r="E71" s="200">
        <v>26.55</v>
      </c>
      <c r="F71" s="200" t="e">
        <f t="shared" si="0"/>
        <v>#DIV/0!</v>
      </c>
    </row>
    <row r="72" spans="1:10" ht="25.5" customHeight="1">
      <c r="A72" s="170"/>
      <c r="B72" s="171" t="s">
        <v>223</v>
      </c>
      <c r="C72" s="171" t="s">
        <v>224</v>
      </c>
      <c r="D72" s="172">
        <v>13004.74</v>
      </c>
      <c r="E72" s="200">
        <v>7823.11</v>
      </c>
      <c r="F72" s="200">
        <f t="shared" si="0"/>
        <v>60.155835487676036</v>
      </c>
      <c r="J72" s="202"/>
    </row>
    <row r="73" spans="1:6" ht="12.75">
      <c r="A73" s="170"/>
      <c r="B73" s="171" t="s">
        <v>205</v>
      </c>
      <c r="C73" s="171" t="s">
        <v>150</v>
      </c>
      <c r="D73" s="172">
        <v>13004.74</v>
      </c>
      <c r="E73" s="200">
        <v>7823.11</v>
      </c>
      <c r="F73" s="200">
        <f t="shared" si="0"/>
        <v>60.155835487676036</v>
      </c>
    </row>
    <row r="74" spans="1:6" ht="12.75" customHeight="1">
      <c r="A74" s="170"/>
      <c r="B74" s="171" t="s">
        <v>206</v>
      </c>
      <c r="C74" s="171" t="s">
        <v>149</v>
      </c>
      <c r="D74" s="172">
        <v>13004.74</v>
      </c>
      <c r="E74" s="200">
        <v>7823.11</v>
      </c>
      <c r="F74" s="200">
        <f t="shared" si="0"/>
        <v>60.155835487676036</v>
      </c>
    </row>
    <row r="75" spans="1:10" ht="12.75" customHeight="1">
      <c r="A75" s="170"/>
      <c r="B75" s="171" t="s">
        <v>32</v>
      </c>
      <c r="C75" s="171" t="s">
        <v>33</v>
      </c>
      <c r="D75" s="172"/>
      <c r="E75" s="200">
        <v>7823.11</v>
      </c>
      <c r="F75" s="200" t="e">
        <f t="shared" si="0"/>
        <v>#DIV/0!</v>
      </c>
      <c r="J75" s="202"/>
    </row>
    <row r="76" spans="1:6" ht="25.5" customHeight="1">
      <c r="A76" s="170" t="s">
        <v>337</v>
      </c>
      <c r="B76" s="171" t="s">
        <v>42</v>
      </c>
      <c r="C76" s="171" t="s">
        <v>43</v>
      </c>
      <c r="D76" s="172"/>
      <c r="E76" s="200">
        <v>7823.11</v>
      </c>
      <c r="F76" s="200" t="e">
        <f t="shared" si="0"/>
        <v>#DIV/0!</v>
      </c>
    </row>
    <row r="77" spans="1:6" ht="12.75" customHeight="1">
      <c r="A77" s="170" t="s">
        <v>338</v>
      </c>
      <c r="B77" s="171" t="s">
        <v>46</v>
      </c>
      <c r="C77" s="171" t="s">
        <v>47</v>
      </c>
      <c r="D77" s="172"/>
      <c r="E77" s="200">
        <v>0</v>
      </c>
      <c r="F77" s="200" t="e">
        <f t="shared" si="0"/>
        <v>#DIV/0!</v>
      </c>
    </row>
    <row r="78" spans="1:6" ht="12.75" customHeight="1">
      <c r="A78" s="170"/>
      <c r="B78" s="171" t="s">
        <v>339</v>
      </c>
      <c r="C78" s="171" t="s">
        <v>340</v>
      </c>
      <c r="D78" s="172">
        <v>1006</v>
      </c>
      <c r="E78" s="200">
        <f>E79</f>
        <v>1806</v>
      </c>
      <c r="F78" s="200">
        <f t="shared" si="0"/>
        <v>179.52286282306162</v>
      </c>
    </row>
    <row r="79" spans="1:6" ht="12.75">
      <c r="A79" s="170"/>
      <c r="B79" s="171" t="s">
        <v>205</v>
      </c>
      <c r="C79" s="171" t="s">
        <v>150</v>
      </c>
      <c r="D79" s="172">
        <v>1006</v>
      </c>
      <c r="E79" s="200">
        <f>E80</f>
        <v>1806</v>
      </c>
      <c r="F79" s="200">
        <f t="shared" si="0"/>
        <v>179.52286282306162</v>
      </c>
    </row>
    <row r="80" spans="1:6" ht="12.75" customHeight="1">
      <c r="A80" s="170"/>
      <c r="B80" s="171" t="s">
        <v>206</v>
      </c>
      <c r="C80" s="171" t="s">
        <v>149</v>
      </c>
      <c r="D80" s="172">
        <v>1006</v>
      </c>
      <c r="E80" s="200">
        <f>E81+E83+E86</f>
        <v>1806</v>
      </c>
      <c r="F80" s="200">
        <f t="shared" si="0"/>
        <v>179.52286282306162</v>
      </c>
    </row>
    <row r="81" spans="1:6" ht="12.75" customHeight="1">
      <c r="A81" s="170"/>
      <c r="B81" s="171" t="s">
        <v>32</v>
      </c>
      <c r="C81" s="171" t="s">
        <v>33</v>
      </c>
      <c r="D81" s="172"/>
      <c r="E81" s="200">
        <f>E82</f>
        <v>200</v>
      </c>
      <c r="F81" s="200" t="e">
        <f t="shared" si="0"/>
        <v>#DIV/0!</v>
      </c>
    </row>
    <row r="82" spans="1:6" ht="25.5" customHeight="1">
      <c r="A82" s="170" t="s">
        <v>341</v>
      </c>
      <c r="B82" s="171" t="s">
        <v>42</v>
      </c>
      <c r="C82" s="171" t="s">
        <v>43</v>
      </c>
      <c r="D82" s="172"/>
      <c r="E82" s="200">
        <v>200</v>
      </c>
      <c r="F82" s="200" t="e">
        <f t="shared" si="0"/>
        <v>#DIV/0!</v>
      </c>
    </row>
    <row r="83" spans="1:6" ht="12.75" customHeight="1">
      <c r="A83" s="170"/>
      <c r="B83" s="171" t="s">
        <v>9</v>
      </c>
      <c r="C83" s="171" t="s">
        <v>10</v>
      </c>
      <c r="D83" s="172"/>
      <c r="E83" s="200">
        <f>E84+E85</f>
        <v>1530.6</v>
      </c>
      <c r="F83" s="200" t="e">
        <f aca="true" t="shared" si="2" ref="F83:F155">(E83/D83)*100</f>
        <v>#DIV/0!</v>
      </c>
    </row>
    <row r="84" spans="1:6" ht="12.75" customHeight="1">
      <c r="A84" s="170" t="s">
        <v>342</v>
      </c>
      <c r="B84" s="204">
        <v>3231</v>
      </c>
      <c r="C84" s="171" t="s">
        <v>16</v>
      </c>
      <c r="D84" s="172"/>
      <c r="E84" s="200">
        <v>800</v>
      </c>
      <c r="F84" s="200" t="e">
        <f t="shared" si="2"/>
        <v>#DIV/0!</v>
      </c>
    </row>
    <row r="85" spans="1:6" ht="12.75" customHeight="1">
      <c r="A85" s="170"/>
      <c r="B85" s="204">
        <v>3239</v>
      </c>
      <c r="C85" s="171" t="s">
        <v>421</v>
      </c>
      <c r="D85" s="172"/>
      <c r="E85" s="200">
        <v>730.6</v>
      </c>
      <c r="F85" s="200"/>
    </row>
    <row r="86" spans="1:6" ht="12.75" customHeight="1">
      <c r="A86" s="170"/>
      <c r="B86" s="171" t="s">
        <v>7</v>
      </c>
      <c r="C86" s="171" t="s">
        <v>8</v>
      </c>
      <c r="D86" s="172"/>
      <c r="E86" s="200">
        <f>E87</f>
        <v>75.4</v>
      </c>
      <c r="F86" s="200" t="e">
        <f t="shared" si="2"/>
        <v>#DIV/0!</v>
      </c>
    </row>
    <row r="87" spans="1:6" ht="12.75" customHeight="1">
      <c r="A87" s="170" t="s">
        <v>343</v>
      </c>
      <c r="B87" s="171" t="s">
        <v>122</v>
      </c>
      <c r="C87" s="171" t="s">
        <v>211</v>
      </c>
      <c r="D87" s="172"/>
      <c r="E87" s="200">
        <v>75.4</v>
      </c>
      <c r="F87" s="200" t="e">
        <f t="shared" si="2"/>
        <v>#DIV/0!</v>
      </c>
    </row>
    <row r="88" spans="1:6" ht="25.5" customHeight="1">
      <c r="A88" s="170"/>
      <c r="B88" s="171" t="s">
        <v>225</v>
      </c>
      <c r="C88" s="171" t="s">
        <v>226</v>
      </c>
      <c r="D88" s="172">
        <v>1298257.66</v>
      </c>
      <c r="E88" s="200"/>
      <c r="F88" s="200">
        <f t="shared" si="2"/>
        <v>0</v>
      </c>
    </row>
    <row r="89" spans="1:6" ht="25.5" customHeight="1">
      <c r="A89" s="170"/>
      <c r="B89" s="171" t="s">
        <v>227</v>
      </c>
      <c r="C89" s="171" t="s">
        <v>228</v>
      </c>
      <c r="D89" s="172">
        <v>1298257.66</v>
      </c>
      <c r="E89" s="200"/>
      <c r="F89" s="200">
        <f t="shared" si="2"/>
        <v>0</v>
      </c>
    </row>
    <row r="90" spans="1:6" ht="12.75">
      <c r="A90" s="170"/>
      <c r="B90" s="171" t="s">
        <v>205</v>
      </c>
      <c r="C90" s="171" t="s">
        <v>150</v>
      </c>
      <c r="D90" s="172">
        <v>1298257.66</v>
      </c>
      <c r="E90" s="200"/>
      <c r="F90" s="200">
        <f t="shared" si="2"/>
        <v>0</v>
      </c>
    </row>
    <row r="91" spans="1:6" ht="12.75" customHeight="1">
      <c r="A91" s="170"/>
      <c r="B91" s="171" t="s">
        <v>229</v>
      </c>
      <c r="C91" s="171" t="s">
        <v>230</v>
      </c>
      <c r="D91" s="172">
        <v>1244800</v>
      </c>
      <c r="E91" s="200"/>
      <c r="F91" s="200">
        <f t="shared" si="2"/>
        <v>0</v>
      </c>
    </row>
    <row r="92" spans="1:6" ht="12.75" customHeight="1">
      <c r="A92" s="170"/>
      <c r="B92" s="171" t="s">
        <v>231</v>
      </c>
      <c r="C92" s="171" t="s">
        <v>232</v>
      </c>
      <c r="D92" s="172"/>
      <c r="E92" s="200"/>
      <c r="F92" s="200" t="e">
        <f t="shared" si="2"/>
        <v>#DIV/0!</v>
      </c>
    </row>
    <row r="93" spans="1:6" ht="12.75" customHeight="1">
      <c r="A93" s="170" t="s">
        <v>344</v>
      </c>
      <c r="B93" s="171" t="s">
        <v>233</v>
      </c>
      <c r="C93" s="171" t="s">
        <v>234</v>
      </c>
      <c r="D93" s="172"/>
      <c r="E93" s="200">
        <v>999044.49</v>
      </c>
      <c r="F93" s="200" t="e">
        <f t="shared" si="2"/>
        <v>#DIV/0!</v>
      </c>
    </row>
    <row r="94" spans="1:6" ht="12.75" customHeight="1">
      <c r="A94" s="170"/>
      <c r="B94" s="204">
        <v>3113</v>
      </c>
      <c r="C94" s="171" t="s">
        <v>422</v>
      </c>
      <c r="D94" s="172"/>
      <c r="E94" s="200">
        <v>26077.69</v>
      </c>
      <c r="F94" s="200"/>
    </row>
    <row r="95" spans="1:6" ht="12.75" customHeight="1">
      <c r="A95" s="170"/>
      <c r="B95" s="171" t="s">
        <v>235</v>
      </c>
      <c r="C95" s="171" t="s">
        <v>236</v>
      </c>
      <c r="D95" s="172"/>
      <c r="E95" s="200">
        <v>47834.13</v>
      </c>
      <c r="F95" s="200" t="e">
        <f t="shared" si="2"/>
        <v>#DIV/0!</v>
      </c>
    </row>
    <row r="96" spans="1:6" ht="12.75" customHeight="1">
      <c r="A96" s="170" t="s">
        <v>345</v>
      </c>
      <c r="B96" s="171" t="s">
        <v>1</v>
      </c>
      <c r="C96" s="171" t="s">
        <v>236</v>
      </c>
      <c r="D96" s="172"/>
      <c r="E96" s="200">
        <v>47834.13</v>
      </c>
      <c r="F96" s="200" t="e">
        <f t="shared" si="2"/>
        <v>#DIV/0!</v>
      </c>
    </row>
    <row r="97" spans="1:6" ht="12.75" customHeight="1">
      <c r="A97" s="170"/>
      <c r="B97" s="171" t="s">
        <v>237</v>
      </c>
      <c r="C97" s="171" t="s">
        <v>238</v>
      </c>
      <c r="D97" s="172"/>
      <c r="E97" s="200">
        <v>169145.1</v>
      </c>
      <c r="F97" s="200" t="e">
        <f t="shared" si="2"/>
        <v>#DIV/0!</v>
      </c>
    </row>
    <row r="98" spans="1:6" ht="25.5" customHeight="1">
      <c r="A98" s="170" t="s">
        <v>346</v>
      </c>
      <c r="B98" s="171" t="s">
        <v>239</v>
      </c>
      <c r="C98" s="171" t="s">
        <v>240</v>
      </c>
      <c r="D98" s="172"/>
      <c r="E98" s="200">
        <v>169145.1</v>
      </c>
      <c r="F98" s="200" t="e">
        <f t="shared" si="2"/>
        <v>#DIV/0!</v>
      </c>
    </row>
    <row r="99" spans="1:6" ht="12.75" customHeight="1">
      <c r="A99" s="170"/>
      <c r="B99" s="171" t="s">
        <v>206</v>
      </c>
      <c r="C99" s="171" t="s">
        <v>149</v>
      </c>
      <c r="D99" s="172">
        <v>53457.66</v>
      </c>
      <c r="E99" s="200">
        <v>53093.82</v>
      </c>
      <c r="F99" s="200">
        <f t="shared" si="2"/>
        <v>99.3193865949239</v>
      </c>
    </row>
    <row r="100" spans="1:6" ht="12.75" customHeight="1">
      <c r="A100" s="170"/>
      <c r="B100" s="171" t="s">
        <v>32</v>
      </c>
      <c r="C100" s="171" t="s">
        <v>33</v>
      </c>
      <c r="D100" s="172"/>
      <c r="E100" s="200"/>
      <c r="F100" s="200" t="e">
        <f t="shared" si="2"/>
        <v>#DIV/0!</v>
      </c>
    </row>
    <row r="101" spans="1:6" ht="25.5" customHeight="1">
      <c r="A101" s="170" t="s">
        <v>347</v>
      </c>
      <c r="B101" s="171" t="s">
        <v>42</v>
      </c>
      <c r="C101" s="171" t="s">
        <v>43</v>
      </c>
      <c r="D101" s="172"/>
      <c r="E101" s="200"/>
      <c r="F101" s="200" t="e">
        <f t="shared" si="2"/>
        <v>#DIV/0!</v>
      </c>
    </row>
    <row r="102" spans="1:6" ht="12.75" customHeight="1">
      <c r="A102" s="170"/>
      <c r="B102" s="171" t="s">
        <v>9</v>
      </c>
      <c r="C102" s="171" t="s">
        <v>10</v>
      </c>
      <c r="D102" s="172"/>
      <c r="E102" s="200">
        <v>49764.96</v>
      </c>
      <c r="F102" s="200" t="e">
        <f t="shared" si="2"/>
        <v>#DIV/0!</v>
      </c>
    </row>
    <row r="103" spans="1:6" ht="12.75" customHeight="1">
      <c r="A103" s="170" t="s">
        <v>348</v>
      </c>
      <c r="B103" s="171" t="s">
        <v>13</v>
      </c>
      <c r="C103" s="171" t="s">
        <v>14</v>
      </c>
      <c r="D103" s="172"/>
      <c r="E103" s="200">
        <v>49764.96</v>
      </c>
      <c r="F103" s="200" t="e">
        <f t="shared" si="2"/>
        <v>#DIV/0!</v>
      </c>
    </row>
    <row r="104" spans="1:6" ht="12.75" customHeight="1">
      <c r="A104" s="170" t="s">
        <v>349</v>
      </c>
      <c r="B104" s="171" t="s">
        <v>15</v>
      </c>
      <c r="C104" s="171" t="s">
        <v>16</v>
      </c>
      <c r="D104" s="172"/>
      <c r="E104" s="200">
        <v>0</v>
      </c>
      <c r="F104" s="200" t="e">
        <f t="shared" si="2"/>
        <v>#DIV/0!</v>
      </c>
    </row>
    <row r="105" spans="1:6" ht="12.75" customHeight="1">
      <c r="A105" s="170"/>
      <c r="B105" s="171" t="s">
        <v>7</v>
      </c>
      <c r="C105" s="171" t="s">
        <v>8</v>
      </c>
      <c r="D105" s="172"/>
      <c r="E105" s="200">
        <v>3328.86</v>
      </c>
      <c r="F105" s="200" t="e">
        <f t="shared" si="2"/>
        <v>#DIV/0!</v>
      </c>
    </row>
    <row r="106" spans="1:6" ht="12.75" customHeight="1">
      <c r="A106" s="170" t="s">
        <v>350</v>
      </c>
      <c r="B106" s="171" t="s">
        <v>51</v>
      </c>
      <c r="C106" s="171" t="s">
        <v>52</v>
      </c>
      <c r="D106" s="172"/>
      <c r="E106" s="200">
        <v>3328.86</v>
      </c>
      <c r="F106" s="200" t="e">
        <f t="shared" si="2"/>
        <v>#DIV/0!</v>
      </c>
    </row>
    <row r="107" spans="1:6" ht="12.75" customHeight="1">
      <c r="A107" s="170" t="s">
        <v>351</v>
      </c>
      <c r="B107" s="171" t="s">
        <v>241</v>
      </c>
      <c r="C107" s="171" t="s">
        <v>242</v>
      </c>
      <c r="D107" s="172"/>
      <c r="E107" s="200">
        <v>0</v>
      </c>
      <c r="F107" s="200" t="e">
        <f t="shared" si="2"/>
        <v>#DIV/0!</v>
      </c>
    </row>
    <row r="108" spans="1:6" ht="12.75" customHeight="1">
      <c r="A108" s="170"/>
      <c r="B108" s="204">
        <v>4</v>
      </c>
      <c r="C108" s="171" t="s">
        <v>423</v>
      </c>
      <c r="D108" s="172">
        <v>0</v>
      </c>
      <c r="E108" s="200">
        <v>598</v>
      </c>
      <c r="F108" s="200" t="e">
        <f t="shared" si="2"/>
        <v>#DIV/0!</v>
      </c>
    </row>
    <row r="109" spans="1:6" ht="12.75" customHeight="1">
      <c r="A109" s="170"/>
      <c r="B109" s="204">
        <v>42</v>
      </c>
      <c r="C109" s="171" t="s">
        <v>424</v>
      </c>
      <c r="D109" s="172"/>
      <c r="E109" s="200">
        <v>598</v>
      </c>
      <c r="F109" s="200" t="e">
        <f t="shared" si="2"/>
        <v>#DIV/0!</v>
      </c>
    </row>
    <row r="110" spans="1:6" ht="12.75" customHeight="1">
      <c r="A110" s="170" t="s">
        <v>352</v>
      </c>
      <c r="B110" s="204">
        <v>424</v>
      </c>
      <c r="C110" s="171" t="s">
        <v>57</v>
      </c>
      <c r="D110" s="172"/>
      <c r="E110" s="200">
        <v>598</v>
      </c>
      <c r="F110" s="200" t="e">
        <f t="shared" si="2"/>
        <v>#DIV/0!</v>
      </c>
    </row>
    <row r="111" spans="1:6" ht="12.75" customHeight="1">
      <c r="A111" s="170"/>
      <c r="B111" s="174" t="s">
        <v>243</v>
      </c>
      <c r="C111" s="171" t="s">
        <v>244</v>
      </c>
      <c r="D111" s="172"/>
      <c r="E111" s="200"/>
      <c r="F111" s="200"/>
    </row>
    <row r="112" spans="1:6" ht="12.75" customHeight="1">
      <c r="A112" s="170"/>
      <c r="B112" s="174" t="s">
        <v>245</v>
      </c>
      <c r="C112" s="171" t="s">
        <v>246</v>
      </c>
      <c r="D112" s="172">
        <v>8948.54</v>
      </c>
      <c r="E112" s="200">
        <v>8948.54</v>
      </c>
      <c r="F112" s="200">
        <f t="shared" si="2"/>
        <v>100</v>
      </c>
    </row>
    <row r="113" spans="1:6" ht="12.75" customHeight="1">
      <c r="A113" s="170"/>
      <c r="B113" s="174" t="s">
        <v>0</v>
      </c>
      <c r="C113" s="171" t="s">
        <v>247</v>
      </c>
      <c r="D113" s="172">
        <v>8948.54</v>
      </c>
      <c r="E113" s="200">
        <v>8948.54</v>
      </c>
      <c r="F113" s="200">
        <f t="shared" si="2"/>
        <v>100</v>
      </c>
    </row>
    <row r="114" spans="1:6" ht="12.75">
      <c r="A114" s="170"/>
      <c r="B114" s="171" t="s">
        <v>205</v>
      </c>
      <c r="C114" s="171" t="s">
        <v>150</v>
      </c>
      <c r="D114" s="172">
        <v>8948.54</v>
      </c>
      <c r="E114" s="200">
        <v>8948.54</v>
      </c>
      <c r="F114" s="200">
        <f t="shared" si="2"/>
        <v>100</v>
      </c>
    </row>
    <row r="115" spans="1:6" ht="12.75" customHeight="1">
      <c r="A115" s="170"/>
      <c r="B115" s="171" t="s">
        <v>206</v>
      </c>
      <c r="C115" s="171" t="s">
        <v>149</v>
      </c>
      <c r="D115" s="172">
        <v>8948.54</v>
      </c>
      <c r="E115" s="200">
        <v>8948.54</v>
      </c>
      <c r="F115" s="200">
        <f t="shared" si="2"/>
        <v>100</v>
      </c>
    </row>
    <row r="116" spans="1:6" ht="12.75" customHeight="1">
      <c r="A116" s="170"/>
      <c r="B116" s="171" t="s">
        <v>2</v>
      </c>
      <c r="C116" s="171" t="s">
        <v>3</v>
      </c>
      <c r="D116" s="172"/>
      <c r="E116" s="200">
        <v>0</v>
      </c>
      <c r="F116" s="200" t="e">
        <f t="shared" si="2"/>
        <v>#DIV/0!</v>
      </c>
    </row>
    <row r="117" spans="1:6" ht="25.5" customHeight="1">
      <c r="A117" s="170" t="s">
        <v>353</v>
      </c>
      <c r="B117" s="171" t="s">
        <v>4</v>
      </c>
      <c r="C117" s="171" t="s">
        <v>216</v>
      </c>
      <c r="D117" s="172"/>
      <c r="E117" s="200">
        <v>0</v>
      </c>
      <c r="F117" s="200" t="e">
        <f t="shared" si="2"/>
        <v>#DIV/0!</v>
      </c>
    </row>
    <row r="118" spans="1:6" ht="12.75" customHeight="1">
      <c r="A118" s="170"/>
      <c r="B118" s="171" t="s">
        <v>32</v>
      </c>
      <c r="C118" s="171" t="s">
        <v>33</v>
      </c>
      <c r="D118" s="172"/>
      <c r="E118" s="200">
        <v>8948.54</v>
      </c>
      <c r="F118" s="200" t="e">
        <f t="shared" si="2"/>
        <v>#DIV/0!</v>
      </c>
    </row>
    <row r="119" spans="1:6" ht="12.75" customHeight="1">
      <c r="A119" s="170" t="s">
        <v>354</v>
      </c>
      <c r="B119" s="171" t="s">
        <v>39</v>
      </c>
      <c r="C119" s="171" t="s">
        <v>40</v>
      </c>
      <c r="D119" s="172"/>
      <c r="E119" s="200">
        <v>8948.54</v>
      </c>
      <c r="F119" s="200" t="e">
        <f t="shared" si="2"/>
        <v>#DIV/0!</v>
      </c>
    </row>
    <row r="120" spans="1:6" ht="12.75" customHeight="1">
      <c r="A120" s="170"/>
      <c r="B120" s="174" t="s">
        <v>355</v>
      </c>
      <c r="C120" s="171" t="s">
        <v>356</v>
      </c>
      <c r="D120" s="172">
        <v>2498.34</v>
      </c>
      <c r="E120" s="200">
        <v>2903.24</v>
      </c>
      <c r="F120" s="200">
        <f t="shared" si="2"/>
        <v>116.20676128949621</v>
      </c>
    </row>
    <row r="121" spans="1:6" ht="12.75" customHeight="1">
      <c r="A121" s="170"/>
      <c r="B121" s="174" t="s">
        <v>0</v>
      </c>
      <c r="C121" s="171" t="s">
        <v>247</v>
      </c>
      <c r="D121" s="172">
        <v>2498.34</v>
      </c>
      <c r="E121" s="200">
        <v>2903.24</v>
      </c>
      <c r="F121" s="200">
        <f t="shared" si="2"/>
        <v>116.20676128949621</v>
      </c>
    </row>
    <row r="122" spans="1:6" ht="12.75">
      <c r="A122" s="170"/>
      <c r="B122" s="171" t="s">
        <v>205</v>
      </c>
      <c r="C122" s="171" t="s">
        <v>150</v>
      </c>
      <c r="D122" s="172">
        <v>2498.34</v>
      </c>
      <c r="E122" s="200">
        <v>2903.24</v>
      </c>
      <c r="F122" s="200">
        <f t="shared" si="2"/>
        <v>116.20676128949621</v>
      </c>
    </row>
    <row r="123" spans="1:6" ht="12.75" customHeight="1">
      <c r="A123" s="170"/>
      <c r="B123" s="171" t="s">
        <v>229</v>
      </c>
      <c r="C123" s="171" t="s">
        <v>230</v>
      </c>
      <c r="D123" s="172">
        <v>2498.34</v>
      </c>
      <c r="E123" s="200">
        <f>E124+E126+E128</f>
        <v>2714</v>
      </c>
      <c r="F123" s="200">
        <f t="shared" si="2"/>
        <v>108.63213173547234</v>
      </c>
    </row>
    <row r="124" spans="1:6" ht="12.75" customHeight="1">
      <c r="A124" s="170"/>
      <c r="B124" s="171" t="s">
        <v>231</v>
      </c>
      <c r="C124" s="171" t="s">
        <v>232</v>
      </c>
      <c r="D124" s="172"/>
      <c r="E124" s="200">
        <v>1751.18</v>
      </c>
      <c r="F124" s="200" t="e">
        <f t="shared" si="2"/>
        <v>#DIV/0!</v>
      </c>
    </row>
    <row r="125" spans="1:6" ht="12.75" customHeight="1">
      <c r="A125" s="170" t="s">
        <v>357</v>
      </c>
      <c r="B125" s="171" t="s">
        <v>233</v>
      </c>
      <c r="C125" s="171" t="s">
        <v>234</v>
      </c>
      <c r="D125" s="172"/>
      <c r="E125" s="200">
        <v>1751.18</v>
      </c>
      <c r="F125" s="200" t="e">
        <f t="shared" si="2"/>
        <v>#DIV/0!</v>
      </c>
    </row>
    <row r="126" spans="1:6" ht="12.75" customHeight="1">
      <c r="A126" s="170"/>
      <c r="B126" s="171" t="s">
        <v>235</v>
      </c>
      <c r="C126" s="171" t="s">
        <v>236</v>
      </c>
      <c r="D126" s="172"/>
      <c r="E126" s="200">
        <v>673.87</v>
      </c>
      <c r="F126" s="200" t="e">
        <f t="shared" si="2"/>
        <v>#DIV/0!</v>
      </c>
    </row>
    <row r="127" spans="1:6" ht="12.75" customHeight="1">
      <c r="A127" s="170" t="s">
        <v>358</v>
      </c>
      <c r="B127" s="171" t="s">
        <v>1</v>
      </c>
      <c r="C127" s="171" t="s">
        <v>236</v>
      </c>
      <c r="D127" s="172"/>
      <c r="E127" s="200">
        <v>673.87</v>
      </c>
      <c r="F127" s="200" t="e">
        <f t="shared" si="2"/>
        <v>#DIV/0!</v>
      </c>
    </row>
    <row r="128" spans="1:6" ht="12.75" customHeight="1">
      <c r="A128" s="170"/>
      <c r="B128" s="171" t="s">
        <v>237</v>
      </c>
      <c r="C128" s="171" t="s">
        <v>238</v>
      </c>
      <c r="D128" s="172"/>
      <c r="E128" s="200">
        <v>288.95</v>
      </c>
      <c r="F128" s="200" t="e">
        <f t="shared" si="2"/>
        <v>#DIV/0!</v>
      </c>
    </row>
    <row r="129" spans="1:6" ht="25.5" customHeight="1">
      <c r="A129" s="170" t="s">
        <v>359</v>
      </c>
      <c r="B129" s="171" t="s">
        <v>239</v>
      </c>
      <c r="C129" s="171" t="s">
        <v>240</v>
      </c>
      <c r="D129" s="172"/>
      <c r="E129" s="200">
        <v>288.95</v>
      </c>
      <c r="F129" s="200" t="e">
        <f t="shared" si="2"/>
        <v>#DIV/0!</v>
      </c>
    </row>
    <row r="130" spans="1:6" ht="12.75">
      <c r="A130" s="170"/>
      <c r="B130" s="204">
        <v>32</v>
      </c>
      <c r="C130" s="171" t="s">
        <v>425</v>
      </c>
      <c r="D130" s="172"/>
      <c r="E130" s="200">
        <v>189.24</v>
      </c>
      <c r="F130" s="200" t="e">
        <f t="shared" si="2"/>
        <v>#DIV/0!</v>
      </c>
    </row>
    <row r="131" spans="1:6" ht="12.75">
      <c r="A131" s="170"/>
      <c r="B131" s="204">
        <v>321</v>
      </c>
      <c r="C131" s="171" t="s">
        <v>3</v>
      </c>
      <c r="D131" s="172"/>
      <c r="E131" s="200">
        <v>189.24</v>
      </c>
      <c r="F131" s="200" t="e">
        <f t="shared" si="2"/>
        <v>#DIV/0!</v>
      </c>
    </row>
    <row r="132" spans="1:6" ht="12.75">
      <c r="A132" s="170"/>
      <c r="B132" s="204">
        <v>3211</v>
      </c>
      <c r="C132" s="171" t="s">
        <v>6</v>
      </c>
      <c r="D132" s="172"/>
      <c r="E132" s="200">
        <v>26.55</v>
      </c>
      <c r="F132" s="200" t="e">
        <f t="shared" si="2"/>
        <v>#DIV/0!</v>
      </c>
    </row>
    <row r="133" spans="1:6" ht="25.5">
      <c r="A133" s="170"/>
      <c r="B133" s="204">
        <v>3212</v>
      </c>
      <c r="C133" s="171" t="s">
        <v>216</v>
      </c>
      <c r="D133" s="172"/>
      <c r="E133" s="200">
        <v>162.69</v>
      </c>
      <c r="F133" s="200" t="e">
        <f t="shared" si="2"/>
        <v>#DIV/0!</v>
      </c>
    </row>
    <row r="134" spans="1:6" ht="25.5" customHeight="1">
      <c r="A134" s="170"/>
      <c r="B134" s="174" t="s">
        <v>248</v>
      </c>
      <c r="C134" s="171" t="s">
        <v>249</v>
      </c>
      <c r="D134" s="172">
        <v>463.31</v>
      </c>
      <c r="E134" s="200">
        <v>0</v>
      </c>
      <c r="F134" s="200">
        <f t="shared" si="2"/>
        <v>0</v>
      </c>
    </row>
    <row r="135" spans="1:6" ht="25.5" customHeight="1">
      <c r="A135" s="170"/>
      <c r="B135" s="174" t="s">
        <v>227</v>
      </c>
      <c r="C135" s="171" t="s">
        <v>228</v>
      </c>
      <c r="D135" s="172">
        <v>463.31</v>
      </c>
      <c r="E135" s="200">
        <v>0</v>
      </c>
      <c r="F135" s="200">
        <f t="shared" si="2"/>
        <v>0</v>
      </c>
    </row>
    <row r="136" spans="1:6" ht="12.75">
      <c r="A136" s="170"/>
      <c r="B136" s="171" t="s">
        <v>205</v>
      </c>
      <c r="C136" s="171" t="s">
        <v>150</v>
      </c>
      <c r="D136" s="172">
        <v>463.31</v>
      </c>
      <c r="E136" s="200">
        <v>0</v>
      </c>
      <c r="F136" s="200">
        <f t="shared" si="2"/>
        <v>0</v>
      </c>
    </row>
    <row r="137" spans="1:6" ht="12.75" customHeight="1">
      <c r="A137" s="170"/>
      <c r="B137" s="171" t="s">
        <v>206</v>
      </c>
      <c r="C137" s="171" t="s">
        <v>149</v>
      </c>
      <c r="D137" s="172">
        <v>463.31</v>
      </c>
      <c r="E137" s="200">
        <v>0</v>
      </c>
      <c r="F137" s="200">
        <f t="shared" si="2"/>
        <v>0</v>
      </c>
    </row>
    <row r="138" spans="1:6" ht="12.75" customHeight="1">
      <c r="A138" s="170"/>
      <c r="B138" s="171" t="s">
        <v>32</v>
      </c>
      <c r="C138" s="171" t="s">
        <v>33</v>
      </c>
      <c r="D138" s="172">
        <v>463.31</v>
      </c>
      <c r="E138" s="200">
        <v>0</v>
      </c>
      <c r="F138" s="200">
        <f t="shared" si="2"/>
        <v>0</v>
      </c>
    </row>
    <row r="139" spans="1:6" ht="25.5" customHeight="1">
      <c r="A139" s="170" t="s">
        <v>360</v>
      </c>
      <c r="B139" s="171" t="s">
        <v>42</v>
      </c>
      <c r="C139" s="171" t="s">
        <v>43</v>
      </c>
      <c r="D139" s="172">
        <v>463.31</v>
      </c>
      <c r="E139" s="200">
        <v>0</v>
      </c>
      <c r="F139" s="200">
        <f t="shared" si="2"/>
        <v>0</v>
      </c>
    </row>
    <row r="140" spans="1:6" ht="12.75" customHeight="1">
      <c r="A140" s="170"/>
      <c r="B140" s="174" t="s">
        <v>272</v>
      </c>
      <c r="C140" s="171" t="s">
        <v>273</v>
      </c>
      <c r="D140" s="172">
        <v>27700</v>
      </c>
      <c r="E140" s="200">
        <v>22260.5</v>
      </c>
      <c r="F140" s="200">
        <f t="shared" si="2"/>
        <v>80.36281588447653</v>
      </c>
    </row>
    <row r="141" spans="1:6" ht="12.75" customHeight="1">
      <c r="A141" s="170"/>
      <c r="B141" s="174" t="s">
        <v>221</v>
      </c>
      <c r="C141" s="171" t="s">
        <v>222</v>
      </c>
      <c r="D141" s="172">
        <v>27700</v>
      </c>
      <c r="E141" s="200">
        <v>22260.5</v>
      </c>
      <c r="F141" s="200">
        <f t="shared" si="2"/>
        <v>80.36281588447653</v>
      </c>
    </row>
    <row r="142" spans="1:6" ht="12.75">
      <c r="A142" s="170"/>
      <c r="B142" s="171" t="s">
        <v>205</v>
      </c>
      <c r="C142" s="171" t="s">
        <v>150</v>
      </c>
      <c r="D142" s="172">
        <v>25325.17</v>
      </c>
      <c r="E142" s="200">
        <v>22253.09</v>
      </c>
      <c r="F142" s="200">
        <f t="shared" si="2"/>
        <v>87.86945951399339</v>
      </c>
    </row>
    <row r="143" spans="1:6" ht="12.75" customHeight="1">
      <c r="A143" s="170"/>
      <c r="B143" s="171" t="s">
        <v>229</v>
      </c>
      <c r="C143" s="171" t="s">
        <v>230</v>
      </c>
      <c r="D143" s="172">
        <v>7975.17</v>
      </c>
      <c r="E143" s="200">
        <v>9826.01</v>
      </c>
      <c r="F143" s="200">
        <f t="shared" si="2"/>
        <v>123.20753037239331</v>
      </c>
    </row>
    <row r="144" spans="1:6" ht="12.75" customHeight="1">
      <c r="A144" s="170"/>
      <c r="B144" s="171" t="s">
        <v>231</v>
      </c>
      <c r="C144" s="171" t="s">
        <v>232</v>
      </c>
      <c r="D144" s="172"/>
      <c r="E144" s="200">
        <v>5087.34</v>
      </c>
      <c r="F144" s="200" t="e">
        <f t="shared" si="2"/>
        <v>#DIV/0!</v>
      </c>
    </row>
    <row r="145" spans="1:6" ht="12.75" customHeight="1">
      <c r="A145" s="170" t="s">
        <v>361</v>
      </c>
      <c r="B145" s="171" t="s">
        <v>233</v>
      </c>
      <c r="C145" s="171" t="s">
        <v>234</v>
      </c>
      <c r="D145" s="172"/>
      <c r="E145" s="200">
        <v>5087.34</v>
      </c>
      <c r="F145" s="200" t="e">
        <f t="shared" si="2"/>
        <v>#DIV/0!</v>
      </c>
    </row>
    <row r="146" spans="1:6" ht="12.75" customHeight="1">
      <c r="A146" s="170"/>
      <c r="B146" s="171" t="s">
        <v>235</v>
      </c>
      <c r="C146" s="171" t="s">
        <v>236</v>
      </c>
      <c r="D146" s="172"/>
      <c r="E146" s="200">
        <v>3899.26</v>
      </c>
      <c r="F146" s="200" t="e">
        <f t="shared" si="2"/>
        <v>#DIV/0!</v>
      </c>
    </row>
    <row r="147" spans="1:6" ht="12.75" customHeight="1">
      <c r="A147" s="170" t="s">
        <v>362</v>
      </c>
      <c r="B147" s="171" t="s">
        <v>1</v>
      </c>
      <c r="C147" s="171" t="s">
        <v>236</v>
      </c>
      <c r="D147" s="172"/>
      <c r="E147" s="200">
        <v>3899.26</v>
      </c>
      <c r="F147" s="200" t="e">
        <f t="shared" si="2"/>
        <v>#DIV/0!</v>
      </c>
    </row>
    <row r="148" spans="1:6" ht="12.75" customHeight="1">
      <c r="A148" s="170"/>
      <c r="B148" s="171" t="s">
        <v>237</v>
      </c>
      <c r="C148" s="171" t="s">
        <v>238</v>
      </c>
      <c r="D148" s="172"/>
      <c r="E148" s="200">
        <v>839.41</v>
      </c>
      <c r="F148" s="200" t="e">
        <f t="shared" si="2"/>
        <v>#DIV/0!</v>
      </c>
    </row>
    <row r="149" spans="1:6" ht="25.5" customHeight="1">
      <c r="A149" s="170" t="s">
        <v>363</v>
      </c>
      <c r="B149" s="171" t="s">
        <v>239</v>
      </c>
      <c r="C149" s="171" t="s">
        <v>240</v>
      </c>
      <c r="D149" s="172"/>
      <c r="E149" s="200">
        <v>839.41</v>
      </c>
      <c r="F149" s="200" t="e">
        <f t="shared" si="2"/>
        <v>#DIV/0!</v>
      </c>
    </row>
    <row r="150" spans="1:6" ht="12.75" customHeight="1">
      <c r="A150" s="170"/>
      <c r="B150" s="171" t="s">
        <v>206</v>
      </c>
      <c r="C150" s="171" t="s">
        <v>149</v>
      </c>
      <c r="D150" s="172">
        <v>17300</v>
      </c>
      <c r="E150" s="200">
        <v>12343.02</v>
      </c>
      <c r="F150" s="200">
        <f t="shared" si="2"/>
        <v>71.34693641618497</v>
      </c>
    </row>
    <row r="151" spans="1:6" ht="12.75" customHeight="1">
      <c r="A151" s="170"/>
      <c r="B151" s="204">
        <v>321</v>
      </c>
      <c r="C151" s="171" t="s">
        <v>3</v>
      </c>
      <c r="D151" s="172"/>
      <c r="E151" s="200">
        <v>15.02</v>
      </c>
      <c r="F151" s="200"/>
    </row>
    <row r="152" spans="1:6" ht="12.75" customHeight="1">
      <c r="A152" s="170"/>
      <c r="B152" s="204">
        <v>3211</v>
      </c>
      <c r="C152" s="171" t="s">
        <v>6</v>
      </c>
      <c r="D152" s="172"/>
      <c r="E152" s="200">
        <v>0.02</v>
      </c>
      <c r="F152" s="200"/>
    </row>
    <row r="153" spans="1:6" ht="12.75" customHeight="1">
      <c r="A153" s="170"/>
      <c r="B153" s="204">
        <v>3213</v>
      </c>
      <c r="C153" s="171" t="s">
        <v>31</v>
      </c>
      <c r="D153" s="172"/>
      <c r="E153" s="200">
        <v>15</v>
      </c>
      <c r="F153" s="200"/>
    </row>
    <row r="154" spans="1:6" ht="12.75" customHeight="1">
      <c r="A154" s="170"/>
      <c r="B154" s="171" t="s">
        <v>32</v>
      </c>
      <c r="C154" s="171" t="s">
        <v>33</v>
      </c>
      <c r="D154" s="172"/>
      <c r="E154" s="200">
        <v>7291.33</v>
      </c>
      <c r="F154" s="200" t="e">
        <f t="shared" si="2"/>
        <v>#DIV/0!</v>
      </c>
    </row>
    <row r="155" spans="1:6" ht="25.5" customHeight="1">
      <c r="A155" s="170" t="s">
        <v>364</v>
      </c>
      <c r="B155" s="171" t="s">
        <v>42</v>
      </c>
      <c r="C155" s="171" t="s">
        <v>43</v>
      </c>
      <c r="D155" s="172"/>
      <c r="E155" s="200">
        <v>6862.33</v>
      </c>
      <c r="F155" s="200" t="e">
        <f t="shared" si="2"/>
        <v>#DIV/0!</v>
      </c>
    </row>
    <row r="156" spans="1:6" ht="12.75" customHeight="1">
      <c r="A156" s="170" t="s">
        <v>365</v>
      </c>
      <c r="B156" s="171" t="s">
        <v>46</v>
      </c>
      <c r="C156" s="171" t="s">
        <v>47</v>
      </c>
      <c r="D156" s="172"/>
      <c r="E156" s="200">
        <v>429</v>
      </c>
      <c r="F156" s="200" t="e">
        <f aca="true" t="shared" si="3" ref="F156:F220">(E156/D156)*100</f>
        <v>#DIV/0!</v>
      </c>
    </row>
    <row r="157" spans="1:6" ht="12.75" customHeight="1">
      <c r="A157" s="170"/>
      <c r="B157" s="171" t="s">
        <v>9</v>
      </c>
      <c r="C157" s="171" t="s">
        <v>10</v>
      </c>
      <c r="D157" s="172"/>
      <c r="E157" s="200">
        <v>3171.49</v>
      </c>
      <c r="F157" s="200" t="e">
        <f t="shared" si="3"/>
        <v>#DIV/0!</v>
      </c>
    </row>
    <row r="158" spans="1:6" ht="25.5" customHeight="1">
      <c r="A158" s="170" t="s">
        <v>366</v>
      </c>
      <c r="B158" s="171" t="s">
        <v>48</v>
      </c>
      <c r="C158" s="171" t="s">
        <v>49</v>
      </c>
      <c r="D158" s="172"/>
      <c r="E158" s="200">
        <v>29.99</v>
      </c>
      <c r="F158" s="200" t="e">
        <f t="shared" si="3"/>
        <v>#DIV/0!</v>
      </c>
    </row>
    <row r="159" spans="1:6" ht="25.5" customHeight="1">
      <c r="A159" s="170" t="s">
        <v>367</v>
      </c>
      <c r="B159" s="171" t="s">
        <v>17</v>
      </c>
      <c r="C159" s="171" t="s">
        <v>18</v>
      </c>
      <c r="D159" s="172"/>
      <c r="E159" s="200">
        <v>2358.37</v>
      </c>
      <c r="F159" s="200" t="e">
        <f t="shared" si="3"/>
        <v>#DIV/0!</v>
      </c>
    </row>
    <row r="160" spans="1:6" ht="12.75">
      <c r="A160" s="170"/>
      <c r="B160" s="204">
        <v>3234</v>
      </c>
      <c r="C160" s="171" t="s">
        <v>50</v>
      </c>
      <c r="D160" s="172"/>
      <c r="E160" s="200">
        <v>219.79</v>
      </c>
      <c r="F160" s="200" t="e">
        <f t="shared" si="3"/>
        <v>#DIV/0!</v>
      </c>
    </row>
    <row r="161" spans="1:6" ht="12.75">
      <c r="A161" s="170"/>
      <c r="B161" s="204">
        <v>3235</v>
      </c>
      <c r="C161" s="171" t="s">
        <v>210</v>
      </c>
      <c r="D161" s="172"/>
      <c r="E161" s="200">
        <v>79.63</v>
      </c>
      <c r="F161" s="200" t="e">
        <f t="shared" si="3"/>
        <v>#DIV/0!</v>
      </c>
    </row>
    <row r="162" spans="1:6" ht="12.75">
      <c r="A162" s="170"/>
      <c r="B162" s="204">
        <v>3237</v>
      </c>
      <c r="C162" s="171" t="s">
        <v>14</v>
      </c>
      <c r="D162" s="172"/>
      <c r="E162" s="200">
        <v>149.31</v>
      </c>
      <c r="F162" s="200" t="e">
        <f t="shared" si="3"/>
        <v>#DIV/0!</v>
      </c>
    </row>
    <row r="163" spans="1:6" ht="12.75" customHeight="1">
      <c r="A163" s="170" t="s">
        <v>368</v>
      </c>
      <c r="B163" s="171" t="s">
        <v>15</v>
      </c>
      <c r="C163" s="171" t="s">
        <v>16</v>
      </c>
      <c r="D163" s="172"/>
      <c r="E163" s="200">
        <v>334.4</v>
      </c>
      <c r="F163" s="200" t="e">
        <f t="shared" si="3"/>
        <v>#DIV/0!</v>
      </c>
    </row>
    <row r="164" spans="1:6" ht="12.75" customHeight="1">
      <c r="A164" s="170"/>
      <c r="B164" s="171" t="s">
        <v>7</v>
      </c>
      <c r="C164" s="171" t="s">
        <v>8</v>
      </c>
      <c r="D164" s="172"/>
      <c r="E164" s="200">
        <v>1865.18</v>
      </c>
      <c r="F164" s="200" t="e">
        <f t="shared" si="3"/>
        <v>#DIV/0!</v>
      </c>
    </row>
    <row r="165" spans="1:6" ht="12.75" customHeight="1">
      <c r="A165" s="170" t="s">
        <v>369</v>
      </c>
      <c r="B165" s="171" t="s">
        <v>122</v>
      </c>
      <c r="C165" s="171" t="s">
        <v>211</v>
      </c>
      <c r="D165" s="172"/>
      <c r="E165" s="200">
        <v>1865.18</v>
      </c>
      <c r="F165" s="200" t="e">
        <f t="shared" si="3"/>
        <v>#DIV/0!</v>
      </c>
    </row>
    <row r="166" spans="1:6" ht="12.75" customHeight="1">
      <c r="A166" s="170"/>
      <c r="B166" s="171" t="s">
        <v>213</v>
      </c>
      <c r="C166" s="171" t="s">
        <v>151</v>
      </c>
      <c r="D166" s="172">
        <v>50</v>
      </c>
      <c r="E166" s="200">
        <v>84.06</v>
      </c>
      <c r="F166" s="200">
        <f t="shared" si="3"/>
        <v>168.12</v>
      </c>
    </row>
    <row r="167" spans="1:6" ht="12.75" customHeight="1">
      <c r="A167" s="170"/>
      <c r="B167" s="171" t="s">
        <v>26</v>
      </c>
      <c r="C167" s="171" t="s">
        <v>27</v>
      </c>
      <c r="D167" s="172"/>
      <c r="E167" s="200">
        <v>84.06</v>
      </c>
      <c r="F167" s="200" t="e">
        <f t="shared" si="3"/>
        <v>#DIV/0!</v>
      </c>
    </row>
    <row r="168" spans="1:6" ht="25.5" customHeight="1">
      <c r="A168" s="170" t="s">
        <v>370</v>
      </c>
      <c r="B168" s="171" t="s">
        <v>28</v>
      </c>
      <c r="C168" s="171" t="s">
        <v>29</v>
      </c>
      <c r="D168" s="172"/>
      <c r="E168" s="200">
        <v>84.06</v>
      </c>
      <c r="F168" s="200" t="e">
        <f t="shared" si="3"/>
        <v>#DIV/0!</v>
      </c>
    </row>
    <row r="169" spans="1:6" ht="25.5">
      <c r="A169" s="170"/>
      <c r="B169" s="171" t="s">
        <v>264</v>
      </c>
      <c r="C169" s="171" t="s">
        <v>153</v>
      </c>
      <c r="D169" s="172">
        <v>2374.83</v>
      </c>
      <c r="E169" s="200">
        <v>7.41</v>
      </c>
      <c r="F169" s="200">
        <f t="shared" si="3"/>
        <v>0.3120223342302397</v>
      </c>
    </row>
    <row r="170" spans="1:6" ht="25.5">
      <c r="A170" s="170"/>
      <c r="B170" s="171" t="s">
        <v>265</v>
      </c>
      <c r="C170" s="171" t="s">
        <v>152</v>
      </c>
      <c r="D170" s="172">
        <v>2374.83</v>
      </c>
      <c r="E170" s="200">
        <v>7.41</v>
      </c>
      <c r="F170" s="200">
        <f t="shared" si="3"/>
        <v>0.3120223342302397</v>
      </c>
    </row>
    <row r="171" spans="1:6" ht="12.75" customHeight="1">
      <c r="A171" s="170"/>
      <c r="B171" s="204">
        <v>424</v>
      </c>
      <c r="C171" s="171" t="s">
        <v>57</v>
      </c>
      <c r="D171" s="172"/>
      <c r="E171" s="200">
        <v>7.41</v>
      </c>
      <c r="F171" s="200" t="e">
        <f t="shared" si="3"/>
        <v>#DIV/0!</v>
      </c>
    </row>
    <row r="172" spans="1:6" ht="13.5" customHeight="1">
      <c r="A172" s="170" t="s">
        <v>371</v>
      </c>
      <c r="B172" s="204">
        <v>4241</v>
      </c>
      <c r="C172" s="171" t="s">
        <v>57</v>
      </c>
      <c r="D172" s="172"/>
      <c r="E172" s="200">
        <v>7.41</v>
      </c>
      <c r="F172" s="200" t="e">
        <f t="shared" si="3"/>
        <v>#DIV/0!</v>
      </c>
    </row>
    <row r="173" spans="1:6" ht="12.75" customHeight="1">
      <c r="A173" s="170"/>
      <c r="B173" s="174" t="s">
        <v>250</v>
      </c>
      <c r="C173" s="171" t="s">
        <v>251</v>
      </c>
      <c r="D173" s="172">
        <v>15864.49</v>
      </c>
      <c r="E173" s="200">
        <v>7253.15</v>
      </c>
      <c r="F173" s="200">
        <f t="shared" si="3"/>
        <v>45.71940226253727</v>
      </c>
    </row>
    <row r="174" spans="1:6" ht="12.75" customHeight="1">
      <c r="A174" s="170"/>
      <c r="B174" s="174" t="s">
        <v>252</v>
      </c>
      <c r="C174" s="171" t="s">
        <v>253</v>
      </c>
      <c r="D174" s="172">
        <v>8550.18</v>
      </c>
      <c r="E174" s="200">
        <v>7253.15</v>
      </c>
      <c r="F174" s="200">
        <f t="shared" si="3"/>
        <v>84.83037783999869</v>
      </c>
    </row>
    <row r="175" spans="1:6" ht="12.75">
      <c r="A175" s="170"/>
      <c r="B175" s="171" t="s">
        <v>205</v>
      </c>
      <c r="C175" s="171" t="s">
        <v>150</v>
      </c>
      <c r="D175" s="172">
        <v>8550.18</v>
      </c>
      <c r="E175" s="200">
        <v>7253.15</v>
      </c>
      <c r="F175" s="200">
        <f t="shared" si="3"/>
        <v>84.83037783999869</v>
      </c>
    </row>
    <row r="176" spans="1:6" ht="12.75" customHeight="1">
      <c r="A176" s="170"/>
      <c r="B176" s="171" t="s">
        <v>229</v>
      </c>
      <c r="C176" s="171" t="s">
        <v>230</v>
      </c>
      <c r="D176" s="172">
        <v>6991.12</v>
      </c>
      <c r="E176" s="200">
        <v>4446</v>
      </c>
      <c r="F176" s="200">
        <f t="shared" si="3"/>
        <v>63.594960464131645</v>
      </c>
    </row>
    <row r="177" spans="1:6" ht="12.75" customHeight="1">
      <c r="A177" s="170"/>
      <c r="B177" s="171" t="s">
        <v>235</v>
      </c>
      <c r="C177" s="171" t="s">
        <v>236</v>
      </c>
      <c r="D177" s="172"/>
      <c r="E177" s="200">
        <v>4446</v>
      </c>
      <c r="F177" s="200" t="e">
        <f t="shared" si="3"/>
        <v>#DIV/0!</v>
      </c>
    </row>
    <row r="178" spans="1:6" ht="12.75" customHeight="1">
      <c r="A178" s="170" t="s">
        <v>372</v>
      </c>
      <c r="B178" s="171" t="s">
        <v>1</v>
      </c>
      <c r="C178" s="171" t="s">
        <v>236</v>
      </c>
      <c r="D178" s="172"/>
      <c r="E178" s="200">
        <v>4446</v>
      </c>
      <c r="F178" s="200" t="e">
        <f t="shared" si="3"/>
        <v>#DIV/0!</v>
      </c>
    </row>
    <row r="179" spans="1:6" ht="12.75" customHeight="1">
      <c r="A179" s="170"/>
      <c r="B179" s="171" t="s">
        <v>206</v>
      </c>
      <c r="C179" s="171" t="s">
        <v>149</v>
      </c>
      <c r="D179" s="172">
        <v>1559.06</v>
      </c>
      <c r="E179" s="200">
        <v>2807.15</v>
      </c>
      <c r="F179" s="200">
        <f t="shared" si="3"/>
        <v>180.05400690159456</v>
      </c>
    </row>
    <row r="180" spans="1:6" ht="12.75" customHeight="1">
      <c r="A180" s="170"/>
      <c r="B180" s="171" t="s">
        <v>2</v>
      </c>
      <c r="C180" s="171" t="s">
        <v>3</v>
      </c>
      <c r="D180" s="172"/>
      <c r="E180" s="200">
        <v>2721.61</v>
      </c>
      <c r="F180" s="200" t="e">
        <f t="shared" si="3"/>
        <v>#DIV/0!</v>
      </c>
    </row>
    <row r="181" spans="1:6" ht="12.75" customHeight="1">
      <c r="A181" s="170" t="s">
        <v>373</v>
      </c>
      <c r="B181" s="171" t="s">
        <v>5</v>
      </c>
      <c r="C181" s="171" t="s">
        <v>6</v>
      </c>
      <c r="D181" s="172"/>
      <c r="E181" s="200">
        <v>2721.61</v>
      </c>
      <c r="F181" s="200" t="e">
        <f t="shared" si="3"/>
        <v>#DIV/0!</v>
      </c>
    </row>
    <row r="182" spans="1:6" ht="12.75" customHeight="1">
      <c r="A182" s="170"/>
      <c r="B182" s="171" t="s">
        <v>32</v>
      </c>
      <c r="C182" s="171" t="s">
        <v>33</v>
      </c>
      <c r="D182" s="172"/>
      <c r="E182" s="200">
        <v>0</v>
      </c>
      <c r="F182" s="200" t="e">
        <f t="shared" si="3"/>
        <v>#DIV/0!</v>
      </c>
    </row>
    <row r="183" spans="1:6" ht="25.5" customHeight="1">
      <c r="A183" s="170" t="s">
        <v>374</v>
      </c>
      <c r="B183" s="171" t="s">
        <v>42</v>
      </c>
      <c r="C183" s="171" t="s">
        <v>43</v>
      </c>
      <c r="D183" s="172"/>
      <c r="E183" s="200">
        <v>0</v>
      </c>
      <c r="F183" s="200" t="e">
        <f t="shared" si="3"/>
        <v>#DIV/0!</v>
      </c>
    </row>
    <row r="184" spans="1:6" ht="12.75" customHeight="1">
      <c r="A184" s="170"/>
      <c r="B184" s="171" t="s">
        <v>7</v>
      </c>
      <c r="C184" s="171" t="s">
        <v>8</v>
      </c>
      <c r="D184" s="172"/>
      <c r="E184" s="200">
        <v>85.54</v>
      </c>
      <c r="F184" s="200" t="e">
        <f t="shared" si="3"/>
        <v>#DIV/0!</v>
      </c>
    </row>
    <row r="185" spans="1:6" ht="12.75" customHeight="1">
      <c r="A185" s="170"/>
      <c r="B185" s="204">
        <v>3292</v>
      </c>
      <c r="C185" s="171" t="s">
        <v>218</v>
      </c>
      <c r="D185" s="172"/>
      <c r="E185" s="200">
        <v>15.9</v>
      </c>
      <c r="F185" s="200" t="e">
        <f t="shared" si="3"/>
        <v>#DIV/0!</v>
      </c>
    </row>
    <row r="186" spans="1:6" ht="12.75" customHeight="1">
      <c r="A186" s="170" t="s">
        <v>375</v>
      </c>
      <c r="B186" s="204">
        <v>3293</v>
      </c>
      <c r="C186" s="171" t="s">
        <v>211</v>
      </c>
      <c r="D186" s="172"/>
      <c r="E186" s="200">
        <v>69.64</v>
      </c>
      <c r="F186" s="200" t="e">
        <f t="shared" si="3"/>
        <v>#DIV/0!</v>
      </c>
    </row>
    <row r="187" spans="1:6" ht="25.5" customHeight="1">
      <c r="A187" s="170"/>
      <c r="B187" s="174" t="s">
        <v>254</v>
      </c>
      <c r="C187" s="171" t="s">
        <v>255</v>
      </c>
      <c r="D187" s="172">
        <v>7314.31</v>
      </c>
      <c r="E187" s="200">
        <v>7314.31</v>
      </c>
      <c r="F187" s="200">
        <f t="shared" si="3"/>
        <v>100</v>
      </c>
    </row>
    <row r="188" spans="1:6" ht="12.75">
      <c r="A188" s="170"/>
      <c r="B188" s="171" t="s">
        <v>205</v>
      </c>
      <c r="C188" s="171" t="s">
        <v>150</v>
      </c>
      <c r="D188" s="172">
        <v>7314.31</v>
      </c>
      <c r="E188" s="200">
        <v>7314.31</v>
      </c>
      <c r="F188" s="200">
        <f t="shared" si="3"/>
        <v>100</v>
      </c>
    </row>
    <row r="189" spans="1:6" ht="12.75" customHeight="1">
      <c r="A189" s="170"/>
      <c r="B189" s="171" t="s">
        <v>229</v>
      </c>
      <c r="C189" s="171" t="s">
        <v>230</v>
      </c>
      <c r="D189" s="172">
        <v>4952.43</v>
      </c>
      <c r="E189" s="200">
        <v>4952.43</v>
      </c>
      <c r="F189" s="200">
        <f t="shared" si="3"/>
        <v>100</v>
      </c>
    </row>
    <row r="190" spans="1:6" ht="12.75" customHeight="1">
      <c r="A190" s="170"/>
      <c r="B190" s="171" t="s">
        <v>235</v>
      </c>
      <c r="C190" s="171" t="s">
        <v>236</v>
      </c>
      <c r="D190" s="172"/>
      <c r="E190" s="200">
        <v>4952.43</v>
      </c>
      <c r="F190" s="200" t="e">
        <f t="shared" si="3"/>
        <v>#DIV/0!</v>
      </c>
    </row>
    <row r="191" spans="1:6" ht="12.75" customHeight="1">
      <c r="A191" s="170" t="s">
        <v>376</v>
      </c>
      <c r="B191" s="171" t="s">
        <v>1</v>
      </c>
      <c r="C191" s="171" t="s">
        <v>236</v>
      </c>
      <c r="D191" s="172"/>
      <c r="E191" s="200">
        <v>4952.43</v>
      </c>
      <c r="F191" s="200" t="e">
        <f t="shared" si="3"/>
        <v>#DIV/0!</v>
      </c>
    </row>
    <row r="192" spans="1:6" ht="12.75" customHeight="1">
      <c r="A192" s="170"/>
      <c r="B192" s="171" t="s">
        <v>206</v>
      </c>
      <c r="C192" s="171" t="s">
        <v>149</v>
      </c>
      <c r="D192" s="172">
        <v>2361.88</v>
      </c>
      <c r="E192" s="200">
        <v>2361.88</v>
      </c>
      <c r="F192" s="200">
        <f t="shared" si="3"/>
        <v>100</v>
      </c>
    </row>
    <row r="193" spans="1:6" ht="12.75" customHeight="1">
      <c r="A193" s="170"/>
      <c r="B193" s="171" t="s">
        <v>2</v>
      </c>
      <c r="C193" s="171" t="s">
        <v>3</v>
      </c>
      <c r="D193" s="172"/>
      <c r="E193" s="200">
        <v>894</v>
      </c>
      <c r="F193" s="200" t="e">
        <f t="shared" si="3"/>
        <v>#DIV/0!</v>
      </c>
    </row>
    <row r="194" spans="1:6" ht="12.75" customHeight="1">
      <c r="A194" s="170" t="s">
        <v>377</v>
      </c>
      <c r="B194" s="171" t="s">
        <v>5</v>
      </c>
      <c r="C194" s="171" t="s">
        <v>6</v>
      </c>
      <c r="D194" s="172"/>
      <c r="E194" s="200">
        <v>894</v>
      </c>
      <c r="F194" s="200" t="e">
        <f t="shared" si="3"/>
        <v>#DIV/0!</v>
      </c>
    </row>
    <row r="195" spans="1:6" ht="12.75" customHeight="1">
      <c r="A195" s="170"/>
      <c r="B195" s="171" t="s">
        <v>32</v>
      </c>
      <c r="C195" s="171" t="s">
        <v>33</v>
      </c>
      <c r="D195" s="172"/>
      <c r="E195" s="200">
        <v>1211.13</v>
      </c>
      <c r="F195" s="200" t="e">
        <f t="shared" si="3"/>
        <v>#DIV/0!</v>
      </c>
    </row>
    <row r="196" spans="1:6" ht="25.5" customHeight="1">
      <c r="A196" s="170" t="s">
        <v>378</v>
      </c>
      <c r="B196" s="171" t="s">
        <v>42</v>
      </c>
      <c r="C196" s="171" t="s">
        <v>43</v>
      </c>
      <c r="D196" s="172"/>
      <c r="E196" s="200">
        <v>29.99</v>
      </c>
      <c r="F196" s="200" t="e">
        <f t="shared" si="3"/>
        <v>#DIV/0!</v>
      </c>
    </row>
    <row r="197" spans="1:6" ht="12.75" customHeight="1">
      <c r="A197" s="170" t="s">
        <v>379</v>
      </c>
      <c r="B197" s="171" t="s">
        <v>46</v>
      </c>
      <c r="C197" s="171" t="s">
        <v>47</v>
      </c>
      <c r="D197" s="172"/>
      <c r="E197" s="200">
        <v>1181.14</v>
      </c>
      <c r="F197" s="200" t="e">
        <f t="shared" si="3"/>
        <v>#DIV/0!</v>
      </c>
    </row>
    <row r="198" spans="1:6" ht="12.75" customHeight="1">
      <c r="A198" s="170"/>
      <c r="B198" s="171" t="s">
        <v>9</v>
      </c>
      <c r="C198" s="171" t="s">
        <v>10</v>
      </c>
      <c r="D198" s="172"/>
      <c r="E198" s="200">
        <v>256.75</v>
      </c>
      <c r="F198" s="200" t="e">
        <f t="shared" si="3"/>
        <v>#DIV/0!</v>
      </c>
    </row>
    <row r="199" spans="1:6" ht="25.5" customHeight="1">
      <c r="A199" s="170" t="s">
        <v>380</v>
      </c>
      <c r="B199" s="171" t="s">
        <v>48</v>
      </c>
      <c r="C199" s="171" t="s">
        <v>49</v>
      </c>
      <c r="D199" s="172"/>
      <c r="E199" s="200">
        <v>12.49</v>
      </c>
      <c r="F199" s="200" t="e">
        <f t="shared" si="3"/>
        <v>#DIV/0!</v>
      </c>
    </row>
    <row r="200" spans="1:6" ht="12.75" customHeight="1">
      <c r="A200" s="170" t="s">
        <v>381</v>
      </c>
      <c r="B200" s="171" t="s">
        <v>15</v>
      </c>
      <c r="C200" s="171" t="s">
        <v>16</v>
      </c>
      <c r="D200" s="172"/>
      <c r="E200" s="200">
        <v>244.26</v>
      </c>
      <c r="F200" s="200" t="e">
        <f t="shared" si="3"/>
        <v>#DIV/0!</v>
      </c>
    </row>
    <row r="201" spans="1:6" ht="12.75" customHeight="1">
      <c r="A201" s="170"/>
      <c r="B201" s="174" t="s">
        <v>256</v>
      </c>
      <c r="C201" s="171" t="s">
        <v>257</v>
      </c>
      <c r="D201" s="172">
        <v>1327.23</v>
      </c>
      <c r="E201" s="172">
        <v>1327.23</v>
      </c>
      <c r="F201" s="200">
        <f t="shared" si="3"/>
        <v>100</v>
      </c>
    </row>
    <row r="202" spans="1:6" ht="12.75" customHeight="1">
      <c r="A202" s="170"/>
      <c r="B202" s="174" t="s">
        <v>0</v>
      </c>
      <c r="C202" s="171" t="s">
        <v>247</v>
      </c>
      <c r="D202" s="172">
        <v>1327.23</v>
      </c>
      <c r="E202" s="172">
        <v>1327.23</v>
      </c>
      <c r="F202" s="200">
        <f t="shared" si="3"/>
        <v>100</v>
      </c>
    </row>
    <row r="203" spans="1:6" ht="12.75">
      <c r="A203" s="170"/>
      <c r="B203" s="171" t="s">
        <v>205</v>
      </c>
      <c r="C203" s="171" t="s">
        <v>150</v>
      </c>
      <c r="D203" s="172">
        <v>1327.23</v>
      </c>
      <c r="E203" s="172">
        <v>1327.23</v>
      </c>
      <c r="F203" s="200">
        <f t="shared" si="3"/>
        <v>100</v>
      </c>
    </row>
    <row r="204" spans="1:6" ht="12.75" customHeight="1">
      <c r="A204" s="170"/>
      <c r="B204" s="171" t="s">
        <v>206</v>
      </c>
      <c r="C204" s="171" t="s">
        <v>149</v>
      </c>
      <c r="D204" s="172">
        <v>1327.23</v>
      </c>
      <c r="E204" s="172">
        <v>1327.23</v>
      </c>
      <c r="F204" s="200">
        <f t="shared" si="3"/>
        <v>100</v>
      </c>
    </row>
    <row r="205" spans="1:6" ht="12.75" customHeight="1">
      <c r="A205" s="170"/>
      <c r="B205" s="171" t="s">
        <v>2</v>
      </c>
      <c r="C205" s="171" t="s">
        <v>3</v>
      </c>
      <c r="D205" s="172"/>
      <c r="E205" s="200"/>
      <c r="F205" s="200" t="e">
        <f t="shared" si="3"/>
        <v>#DIV/0!</v>
      </c>
    </row>
    <row r="206" spans="1:6" ht="12.75" customHeight="1">
      <c r="A206" s="170" t="s">
        <v>382</v>
      </c>
      <c r="B206" s="171" t="s">
        <v>5</v>
      </c>
      <c r="C206" s="171" t="s">
        <v>6</v>
      </c>
      <c r="D206" s="172"/>
      <c r="E206" s="200"/>
      <c r="F206" s="200" t="e">
        <f t="shared" si="3"/>
        <v>#DIV/0!</v>
      </c>
    </row>
    <row r="207" spans="1:6" ht="12.75" customHeight="1">
      <c r="A207" s="170"/>
      <c r="B207" s="171" t="s">
        <v>32</v>
      </c>
      <c r="C207" s="171" t="s">
        <v>33</v>
      </c>
      <c r="D207" s="172"/>
      <c r="E207" s="200">
        <v>1327.23</v>
      </c>
      <c r="F207" s="200" t="e">
        <f t="shared" si="3"/>
        <v>#DIV/0!</v>
      </c>
    </row>
    <row r="208" spans="1:6" ht="25.5" customHeight="1">
      <c r="A208" s="170" t="s">
        <v>383</v>
      </c>
      <c r="B208" s="171" t="s">
        <v>42</v>
      </c>
      <c r="C208" s="171" t="s">
        <v>43</v>
      </c>
      <c r="D208" s="172"/>
      <c r="E208" s="200">
        <v>279.82</v>
      </c>
      <c r="F208" s="200" t="e">
        <f t="shared" si="3"/>
        <v>#DIV/0!</v>
      </c>
    </row>
    <row r="209" spans="1:6" ht="12.75" customHeight="1">
      <c r="A209" s="170" t="s">
        <v>384</v>
      </c>
      <c r="B209" s="171" t="s">
        <v>46</v>
      </c>
      <c r="C209" s="171" t="s">
        <v>47</v>
      </c>
      <c r="D209" s="172"/>
      <c r="E209" s="200">
        <v>1047.41</v>
      </c>
      <c r="F209" s="200" t="e">
        <f t="shared" si="3"/>
        <v>#DIV/0!</v>
      </c>
    </row>
    <row r="210" spans="1:6" ht="12.75" customHeight="1">
      <c r="A210" s="170"/>
      <c r="B210" s="171" t="s">
        <v>385</v>
      </c>
      <c r="C210" s="171" t="s">
        <v>244</v>
      </c>
      <c r="D210" s="172"/>
      <c r="E210" s="200"/>
      <c r="F210" s="200"/>
    </row>
    <row r="211" spans="1:6" ht="12.75" customHeight="1">
      <c r="A211" s="170"/>
      <c r="B211" s="174" t="s">
        <v>280</v>
      </c>
      <c r="C211" s="171" t="s">
        <v>281</v>
      </c>
      <c r="D211" s="172">
        <v>1079.32</v>
      </c>
      <c r="E211" s="172">
        <v>1079.32</v>
      </c>
      <c r="F211" s="200">
        <f t="shared" si="3"/>
        <v>100</v>
      </c>
    </row>
    <row r="212" spans="1:6" ht="38.25" customHeight="1">
      <c r="A212" s="170"/>
      <c r="B212" s="174" t="s">
        <v>386</v>
      </c>
      <c r="C212" s="171" t="s">
        <v>387</v>
      </c>
      <c r="D212" s="172">
        <v>1079.32</v>
      </c>
      <c r="E212" s="172">
        <v>1079.32</v>
      </c>
      <c r="F212" s="200">
        <f t="shared" si="3"/>
        <v>100</v>
      </c>
    </row>
    <row r="213" spans="1:6" ht="12.75">
      <c r="A213" s="170"/>
      <c r="B213" s="171" t="s">
        <v>205</v>
      </c>
      <c r="C213" s="171" t="s">
        <v>150</v>
      </c>
      <c r="D213" s="172">
        <v>1079.32</v>
      </c>
      <c r="E213" s="172">
        <v>1079.32</v>
      </c>
      <c r="F213" s="200">
        <f t="shared" si="3"/>
        <v>100</v>
      </c>
    </row>
    <row r="214" spans="1:6" ht="12.75" customHeight="1">
      <c r="A214" s="170"/>
      <c r="B214" s="171" t="s">
        <v>388</v>
      </c>
      <c r="C214" s="171" t="s">
        <v>389</v>
      </c>
      <c r="D214" s="172">
        <v>1079.32</v>
      </c>
      <c r="E214" s="172">
        <v>1079.32</v>
      </c>
      <c r="F214" s="200">
        <f t="shared" si="3"/>
        <v>100</v>
      </c>
    </row>
    <row r="215" spans="1:6" ht="12.75" customHeight="1">
      <c r="A215" s="170"/>
      <c r="B215" s="171" t="s">
        <v>390</v>
      </c>
      <c r="C215" s="171" t="s">
        <v>282</v>
      </c>
      <c r="D215" s="172"/>
      <c r="E215" s="200"/>
      <c r="F215" s="200" t="e">
        <f t="shared" si="3"/>
        <v>#DIV/0!</v>
      </c>
    </row>
    <row r="216" spans="1:6" ht="12.75" customHeight="1">
      <c r="A216" s="170" t="s">
        <v>391</v>
      </c>
      <c r="B216" s="171" t="s">
        <v>392</v>
      </c>
      <c r="C216" s="171" t="s">
        <v>393</v>
      </c>
      <c r="D216" s="172"/>
      <c r="E216" s="200"/>
      <c r="F216" s="200" t="e">
        <f t="shared" si="3"/>
        <v>#DIV/0!</v>
      </c>
    </row>
    <row r="217" spans="1:6" ht="12.75" customHeight="1">
      <c r="A217" s="170"/>
      <c r="B217" s="171" t="s">
        <v>258</v>
      </c>
      <c r="C217" s="171" t="s">
        <v>259</v>
      </c>
      <c r="D217" s="172"/>
      <c r="E217" s="200"/>
      <c r="F217" s="200"/>
    </row>
    <row r="218" spans="1:6" ht="25.5" customHeight="1">
      <c r="A218" s="170"/>
      <c r="B218" s="171" t="s">
        <v>260</v>
      </c>
      <c r="C218" s="171" t="s">
        <v>261</v>
      </c>
      <c r="D218" s="172">
        <v>10391.2</v>
      </c>
      <c r="E218" s="200">
        <v>9975.29</v>
      </c>
      <c r="F218" s="200">
        <f t="shared" si="3"/>
        <v>95.99747863576873</v>
      </c>
    </row>
    <row r="219" spans="1:6" ht="12.75" customHeight="1">
      <c r="A219" s="170"/>
      <c r="B219" s="171" t="s">
        <v>203</v>
      </c>
      <c r="C219" s="171" t="s">
        <v>204</v>
      </c>
      <c r="D219" s="172">
        <v>10391.2</v>
      </c>
      <c r="E219" s="200">
        <v>9975.29</v>
      </c>
      <c r="F219" s="200">
        <f t="shared" si="3"/>
        <v>95.99747863576873</v>
      </c>
    </row>
    <row r="220" spans="1:6" ht="12.75">
      <c r="A220" s="170"/>
      <c r="B220" s="171" t="s">
        <v>205</v>
      </c>
      <c r="C220" s="171" t="s">
        <v>150</v>
      </c>
      <c r="D220" s="172">
        <v>10391.2</v>
      </c>
      <c r="E220" s="200">
        <v>9975.29</v>
      </c>
      <c r="F220" s="200">
        <f t="shared" si="3"/>
        <v>95.99747863576873</v>
      </c>
    </row>
    <row r="221" spans="1:6" ht="12.75" customHeight="1">
      <c r="A221" s="170"/>
      <c r="B221" s="171" t="s">
        <v>206</v>
      </c>
      <c r="C221" s="171" t="s">
        <v>149</v>
      </c>
      <c r="D221" s="172">
        <v>10391.2</v>
      </c>
      <c r="E221" s="200">
        <v>9975.29</v>
      </c>
      <c r="F221" s="200">
        <f aca="true" t="shared" si="4" ref="F221:F298">(E221/D221)*100</f>
        <v>95.99747863576873</v>
      </c>
    </row>
    <row r="222" spans="1:6" ht="12.75" customHeight="1">
      <c r="A222" s="170"/>
      <c r="B222" s="171" t="s">
        <v>9</v>
      </c>
      <c r="C222" s="171" t="s">
        <v>10</v>
      </c>
      <c r="D222" s="172"/>
      <c r="E222" s="200">
        <v>9975.29</v>
      </c>
      <c r="F222" s="200" t="e">
        <f t="shared" si="4"/>
        <v>#DIV/0!</v>
      </c>
    </row>
    <row r="223" spans="1:6" ht="25.5" customHeight="1">
      <c r="A223" s="170" t="s">
        <v>394</v>
      </c>
      <c r="B223" s="171" t="s">
        <v>17</v>
      </c>
      <c r="C223" s="171" t="s">
        <v>18</v>
      </c>
      <c r="D223" s="172"/>
      <c r="E223" s="200">
        <v>6513</v>
      </c>
      <c r="F223" s="200" t="e">
        <f t="shared" si="4"/>
        <v>#DIV/0!</v>
      </c>
    </row>
    <row r="224" spans="1:6" ht="12.75">
      <c r="A224" s="170"/>
      <c r="B224" s="204">
        <v>3237</v>
      </c>
      <c r="C224" s="171" t="s">
        <v>14</v>
      </c>
      <c r="D224" s="172"/>
      <c r="E224" s="200">
        <v>262.5</v>
      </c>
      <c r="F224" s="200" t="e">
        <f t="shared" si="4"/>
        <v>#DIV/0!</v>
      </c>
    </row>
    <row r="225" spans="1:6" ht="12.75">
      <c r="A225" s="170"/>
      <c r="B225" s="204">
        <v>3239</v>
      </c>
      <c r="C225" s="171" t="s">
        <v>16</v>
      </c>
      <c r="D225" s="172"/>
      <c r="E225" s="200">
        <v>3199.79</v>
      </c>
      <c r="F225" s="200" t="e">
        <f t="shared" si="4"/>
        <v>#DIV/0!</v>
      </c>
    </row>
    <row r="226" spans="1:6" ht="12.75" customHeight="1">
      <c r="A226" s="170"/>
      <c r="B226" s="171" t="s">
        <v>395</v>
      </c>
      <c r="C226" s="171" t="s">
        <v>396</v>
      </c>
      <c r="D226" s="172"/>
      <c r="E226" s="200"/>
      <c r="F226" s="200"/>
    </row>
    <row r="227" spans="1:6" ht="12.75" customHeight="1">
      <c r="A227" s="170"/>
      <c r="B227" s="171" t="s">
        <v>262</v>
      </c>
      <c r="C227" s="171" t="s">
        <v>263</v>
      </c>
      <c r="D227" s="172">
        <v>12858.65</v>
      </c>
      <c r="E227" s="200">
        <v>2374.83</v>
      </c>
      <c r="F227" s="200">
        <f t="shared" si="4"/>
        <v>18.468735053835356</v>
      </c>
    </row>
    <row r="228" spans="1:6" ht="12.75" customHeight="1">
      <c r="A228" s="170"/>
      <c r="B228" s="171" t="s">
        <v>221</v>
      </c>
      <c r="C228" s="171" t="s">
        <v>222</v>
      </c>
      <c r="D228" s="172">
        <v>0.66</v>
      </c>
      <c r="E228" s="200">
        <v>0</v>
      </c>
      <c r="F228" s="200">
        <f t="shared" si="4"/>
        <v>0</v>
      </c>
    </row>
    <row r="229" spans="1:6" ht="25.5">
      <c r="A229" s="170"/>
      <c r="B229" s="171" t="s">
        <v>264</v>
      </c>
      <c r="C229" s="171" t="s">
        <v>153</v>
      </c>
      <c r="D229" s="172">
        <v>0.66</v>
      </c>
      <c r="E229" s="200">
        <v>0</v>
      </c>
      <c r="F229" s="200">
        <f t="shared" si="4"/>
        <v>0</v>
      </c>
    </row>
    <row r="230" spans="1:6" ht="25.5">
      <c r="A230" s="170"/>
      <c r="B230" s="171" t="s">
        <v>265</v>
      </c>
      <c r="C230" s="171" t="s">
        <v>152</v>
      </c>
      <c r="D230" s="172">
        <v>0.66</v>
      </c>
      <c r="E230" s="200">
        <v>0</v>
      </c>
      <c r="F230" s="200">
        <f t="shared" si="4"/>
        <v>0</v>
      </c>
    </row>
    <row r="231" spans="1:6" ht="25.5" customHeight="1">
      <c r="A231" s="170"/>
      <c r="B231" s="171" t="s">
        <v>54</v>
      </c>
      <c r="C231" s="171" t="s">
        <v>55</v>
      </c>
      <c r="D231" s="172"/>
      <c r="E231" s="200">
        <v>0</v>
      </c>
      <c r="F231" s="200" t="e">
        <f t="shared" si="4"/>
        <v>#DIV/0!</v>
      </c>
    </row>
    <row r="232" spans="1:6" ht="12.75" customHeight="1">
      <c r="A232" s="170" t="s">
        <v>397</v>
      </c>
      <c r="B232" s="171" t="s">
        <v>56</v>
      </c>
      <c r="C232" s="171" t="s">
        <v>57</v>
      </c>
      <c r="D232" s="172"/>
      <c r="E232" s="200"/>
      <c r="F232" s="200" t="e">
        <f t="shared" si="4"/>
        <v>#DIV/0!</v>
      </c>
    </row>
    <row r="233" spans="1:6" ht="25.5" customHeight="1">
      <c r="A233" s="170"/>
      <c r="B233" s="171" t="s">
        <v>223</v>
      </c>
      <c r="C233" s="171" t="s">
        <v>224</v>
      </c>
      <c r="D233" s="172">
        <v>10000</v>
      </c>
      <c r="E233" s="200">
        <v>3576.08</v>
      </c>
      <c r="F233" s="200">
        <f t="shared" si="4"/>
        <v>35.760799999999996</v>
      </c>
    </row>
    <row r="234" spans="1:6" ht="25.5">
      <c r="A234" s="170"/>
      <c r="B234" s="171" t="s">
        <v>264</v>
      </c>
      <c r="C234" s="171" t="s">
        <v>153</v>
      </c>
      <c r="D234" s="172">
        <v>10000</v>
      </c>
      <c r="E234" s="200">
        <v>3576.08</v>
      </c>
      <c r="F234" s="200">
        <f t="shared" si="4"/>
        <v>35.760799999999996</v>
      </c>
    </row>
    <row r="235" spans="1:6" ht="25.5">
      <c r="A235" s="170"/>
      <c r="B235" s="171" t="s">
        <v>265</v>
      </c>
      <c r="C235" s="171" t="s">
        <v>152</v>
      </c>
      <c r="D235" s="172">
        <v>10000</v>
      </c>
      <c r="E235" s="200">
        <v>3576.08</v>
      </c>
      <c r="F235" s="200">
        <f t="shared" si="4"/>
        <v>35.760799999999996</v>
      </c>
    </row>
    <row r="236" spans="1:6" ht="12.75" customHeight="1">
      <c r="A236" s="170"/>
      <c r="B236" s="171" t="s">
        <v>19</v>
      </c>
      <c r="C236" s="171" t="s">
        <v>20</v>
      </c>
      <c r="D236" s="172"/>
      <c r="E236" s="200">
        <v>3576.08</v>
      </c>
      <c r="F236" s="200" t="e">
        <f t="shared" si="4"/>
        <v>#DIV/0!</v>
      </c>
    </row>
    <row r="237" spans="1:6" ht="25.5" customHeight="1">
      <c r="A237" s="170" t="s">
        <v>398</v>
      </c>
      <c r="B237" s="171" t="s">
        <v>266</v>
      </c>
      <c r="C237" s="171" t="s">
        <v>267</v>
      </c>
      <c r="D237" s="172"/>
      <c r="E237" s="200">
        <v>3576.08</v>
      </c>
      <c r="F237" s="200" t="e">
        <f t="shared" si="4"/>
        <v>#DIV/0!</v>
      </c>
    </row>
    <row r="238" spans="1:6" ht="25.5" customHeight="1">
      <c r="A238" s="170"/>
      <c r="B238" s="171" t="s">
        <v>268</v>
      </c>
      <c r="C238" s="171" t="s">
        <v>269</v>
      </c>
      <c r="D238" s="172">
        <v>2374.83</v>
      </c>
      <c r="E238" s="172">
        <v>2374.83</v>
      </c>
      <c r="F238" s="200">
        <f t="shared" si="4"/>
        <v>100</v>
      </c>
    </row>
    <row r="239" spans="1:6" ht="25.5">
      <c r="A239" s="170"/>
      <c r="B239" s="171" t="s">
        <v>264</v>
      </c>
      <c r="C239" s="171" t="s">
        <v>153</v>
      </c>
      <c r="D239" s="172">
        <v>2374.83</v>
      </c>
      <c r="E239" s="172">
        <v>2374.83</v>
      </c>
      <c r="F239" s="200">
        <f t="shared" si="4"/>
        <v>100</v>
      </c>
    </row>
    <row r="240" spans="1:6" ht="25.5">
      <c r="A240" s="170"/>
      <c r="B240" s="171" t="s">
        <v>265</v>
      </c>
      <c r="C240" s="171" t="s">
        <v>152</v>
      </c>
      <c r="D240" s="172">
        <v>2374.83</v>
      </c>
      <c r="E240" s="172">
        <v>2374.83</v>
      </c>
      <c r="F240" s="200">
        <f t="shared" si="4"/>
        <v>100</v>
      </c>
    </row>
    <row r="241" spans="1:6" ht="12.75" customHeight="1">
      <c r="A241" s="170"/>
      <c r="B241" s="171" t="s">
        <v>19</v>
      </c>
      <c r="C241" s="171" t="s">
        <v>20</v>
      </c>
      <c r="D241" s="172"/>
      <c r="E241" s="172">
        <v>2374.83</v>
      </c>
      <c r="F241" s="200" t="e">
        <f t="shared" si="4"/>
        <v>#DIV/0!</v>
      </c>
    </row>
    <row r="242" spans="1:6" ht="12.75" customHeight="1">
      <c r="A242" s="170" t="s">
        <v>399</v>
      </c>
      <c r="B242" s="171" t="s">
        <v>21</v>
      </c>
      <c r="C242" s="171" t="s">
        <v>22</v>
      </c>
      <c r="D242" s="172"/>
      <c r="E242" s="172">
        <v>2374.83</v>
      </c>
      <c r="F242" s="200" t="e">
        <f t="shared" si="4"/>
        <v>#DIV/0!</v>
      </c>
    </row>
    <row r="243" spans="1:6" ht="25.5" customHeight="1">
      <c r="A243" s="170"/>
      <c r="B243" s="171" t="s">
        <v>270</v>
      </c>
      <c r="C243" s="171" t="s">
        <v>271</v>
      </c>
      <c r="D243" s="172">
        <v>483.16</v>
      </c>
      <c r="E243" s="173">
        <v>0</v>
      </c>
      <c r="F243" s="200">
        <f>(E233/D243)*100</f>
        <v>740.1440516599056</v>
      </c>
    </row>
    <row r="244" spans="1:6" ht="25.5">
      <c r="A244" s="170"/>
      <c r="B244" s="171" t="s">
        <v>264</v>
      </c>
      <c r="C244" s="171" t="s">
        <v>153</v>
      </c>
      <c r="D244" s="172">
        <v>483.16</v>
      </c>
      <c r="E244" s="173">
        <v>0</v>
      </c>
      <c r="F244" s="200">
        <f>(E234/D244)*100</f>
        <v>740.1440516599056</v>
      </c>
    </row>
    <row r="245" spans="1:6" ht="25.5">
      <c r="A245" s="170"/>
      <c r="B245" s="171" t="s">
        <v>265</v>
      </c>
      <c r="C245" s="171" t="s">
        <v>152</v>
      </c>
      <c r="D245" s="172">
        <v>483.16</v>
      </c>
      <c r="E245" s="173">
        <v>0</v>
      </c>
      <c r="F245" s="200">
        <f>(E235/D245)*100</f>
        <v>740.1440516599056</v>
      </c>
    </row>
    <row r="246" spans="1:6" ht="12.75">
      <c r="A246" s="170"/>
      <c r="B246" s="204">
        <v>422</v>
      </c>
      <c r="C246" s="171" t="s">
        <v>20</v>
      </c>
      <c r="D246" s="172"/>
      <c r="E246" s="173">
        <v>0</v>
      </c>
      <c r="F246" s="200" t="e">
        <f>(E236/D246)*100</f>
        <v>#DIV/0!</v>
      </c>
    </row>
    <row r="247" spans="1:6" ht="12.75" customHeight="1">
      <c r="A247" s="170" t="s">
        <v>400</v>
      </c>
      <c r="B247" s="204">
        <v>4224</v>
      </c>
      <c r="C247" s="171" t="s">
        <v>267</v>
      </c>
      <c r="D247" s="172"/>
      <c r="E247" s="173">
        <v>0</v>
      </c>
      <c r="F247" s="200" t="e">
        <f>(E237/D247)*100</f>
        <v>#DIV/0!</v>
      </c>
    </row>
    <row r="248" spans="1:6" ht="12.75" customHeight="1">
      <c r="A248" s="170"/>
      <c r="B248" s="171" t="s">
        <v>283</v>
      </c>
      <c r="C248" s="171" t="s">
        <v>284</v>
      </c>
      <c r="D248" s="172">
        <v>420</v>
      </c>
      <c r="E248" s="200">
        <v>420</v>
      </c>
      <c r="F248" s="200">
        <f t="shared" si="4"/>
        <v>100</v>
      </c>
    </row>
    <row r="249" spans="1:6" ht="12.75" customHeight="1">
      <c r="A249" s="170"/>
      <c r="B249" s="171" t="s">
        <v>0</v>
      </c>
      <c r="C249" s="171" t="s">
        <v>247</v>
      </c>
      <c r="D249" s="172">
        <v>420</v>
      </c>
      <c r="E249" s="200">
        <v>420</v>
      </c>
      <c r="F249" s="200">
        <f t="shared" si="4"/>
        <v>100</v>
      </c>
    </row>
    <row r="250" spans="1:6" ht="25.5">
      <c r="A250" s="170"/>
      <c r="B250" s="171" t="s">
        <v>264</v>
      </c>
      <c r="C250" s="171" t="s">
        <v>153</v>
      </c>
      <c r="D250" s="172">
        <v>420</v>
      </c>
      <c r="E250" s="200">
        <v>420</v>
      </c>
      <c r="F250" s="200">
        <f t="shared" si="4"/>
        <v>100</v>
      </c>
    </row>
    <row r="251" spans="1:6" ht="25.5">
      <c r="A251" s="170"/>
      <c r="B251" s="171" t="s">
        <v>265</v>
      </c>
      <c r="C251" s="171" t="s">
        <v>152</v>
      </c>
      <c r="D251" s="172">
        <v>420</v>
      </c>
      <c r="E251" s="200">
        <v>420</v>
      </c>
      <c r="F251" s="200">
        <f t="shared" si="4"/>
        <v>100</v>
      </c>
    </row>
    <row r="252" spans="1:6" ht="25.5" customHeight="1">
      <c r="A252" s="170"/>
      <c r="B252" s="171" t="s">
        <v>54</v>
      </c>
      <c r="C252" s="171" t="s">
        <v>55</v>
      </c>
      <c r="D252" s="172"/>
      <c r="E252" s="200">
        <v>420</v>
      </c>
      <c r="F252" s="200" t="e">
        <f t="shared" si="4"/>
        <v>#DIV/0!</v>
      </c>
    </row>
    <row r="253" spans="1:6" ht="12.75" customHeight="1">
      <c r="A253" s="170" t="s">
        <v>401</v>
      </c>
      <c r="B253" s="171" t="s">
        <v>56</v>
      </c>
      <c r="C253" s="171" t="s">
        <v>57</v>
      </c>
      <c r="D253" s="172"/>
      <c r="E253" s="200">
        <v>420</v>
      </c>
      <c r="F253" s="200" t="e">
        <f t="shared" si="4"/>
        <v>#DIV/0!</v>
      </c>
    </row>
    <row r="254" spans="1:6" ht="12.75" customHeight="1">
      <c r="A254" s="170"/>
      <c r="B254" s="171" t="s">
        <v>274</v>
      </c>
      <c r="C254" s="171" t="s">
        <v>275</v>
      </c>
      <c r="D254" s="172">
        <v>13178.94</v>
      </c>
      <c r="E254" s="172">
        <v>13178.94</v>
      </c>
      <c r="F254" s="200">
        <f t="shared" si="4"/>
        <v>100</v>
      </c>
    </row>
    <row r="255" spans="1:6" ht="12.75" customHeight="1">
      <c r="A255" s="170"/>
      <c r="B255" s="171" t="s">
        <v>276</v>
      </c>
      <c r="C255" s="171" t="s">
        <v>277</v>
      </c>
      <c r="D255" s="172">
        <v>13178.94</v>
      </c>
      <c r="E255" s="172">
        <v>13178.94</v>
      </c>
      <c r="F255" s="200">
        <f t="shared" si="4"/>
        <v>100</v>
      </c>
    </row>
    <row r="256" spans="1:6" ht="12.75" customHeight="1">
      <c r="A256" s="170"/>
      <c r="B256" s="171" t="s">
        <v>0</v>
      </c>
      <c r="C256" s="171" t="s">
        <v>247</v>
      </c>
      <c r="D256" s="172">
        <v>4049.94</v>
      </c>
      <c r="E256" s="172">
        <v>3157.56</v>
      </c>
      <c r="F256" s="200">
        <f t="shared" si="4"/>
        <v>77.96559949036282</v>
      </c>
    </row>
    <row r="257" spans="1:6" ht="12.75">
      <c r="A257" s="170"/>
      <c r="B257" s="171" t="s">
        <v>205</v>
      </c>
      <c r="C257" s="171" t="s">
        <v>150</v>
      </c>
      <c r="D257" s="172">
        <v>4049.94</v>
      </c>
      <c r="E257" s="172">
        <f>E258+E263</f>
        <v>3157.56</v>
      </c>
      <c r="F257" s="200">
        <f t="shared" si="4"/>
        <v>77.96559949036282</v>
      </c>
    </row>
    <row r="258" spans="1:6" ht="12.75" customHeight="1">
      <c r="A258" s="170"/>
      <c r="B258" s="171" t="s">
        <v>229</v>
      </c>
      <c r="C258" s="171" t="s">
        <v>230</v>
      </c>
      <c r="D258" s="172">
        <v>4049.94</v>
      </c>
      <c r="E258" s="172">
        <v>3035.56</v>
      </c>
      <c r="F258" s="200">
        <f t="shared" si="4"/>
        <v>74.95320918334592</v>
      </c>
    </row>
    <row r="259" spans="1:6" ht="12.75" customHeight="1">
      <c r="A259" s="170"/>
      <c r="B259" s="171" t="s">
        <v>231</v>
      </c>
      <c r="C259" s="171" t="s">
        <v>232</v>
      </c>
      <c r="D259" s="172"/>
      <c r="E259" s="172">
        <v>2605.63</v>
      </c>
      <c r="F259" s="200" t="e">
        <f t="shared" si="4"/>
        <v>#DIV/0!</v>
      </c>
    </row>
    <row r="260" spans="1:6" ht="12.75" customHeight="1">
      <c r="A260" s="170" t="s">
        <v>402</v>
      </c>
      <c r="B260" s="171" t="s">
        <v>233</v>
      </c>
      <c r="C260" s="171" t="s">
        <v>234</v>
      </c>
      <c r="D260" s="172"/>
      <c r="E260" s="172">
        <v>2605.63</v>
      </c>
      <c r="F260" s="200" t="e">
        <f t="shared" si="4"/>
        <v>#DIV/0!</v>
      </c>
    </row>
    <row r="261" spans="1:6" ht="12.75" customHeight="1">
      <c r="A261" s="170"/>
      <c r="B261" s="171" t="s">
        <v>237</v>
      </c>
      <c r="C261" s="171" t="s">
        <v>238</v>
      </c>
      <c r="D261" s="172"/>
      <c r="E261" s="172">
        <v>429.93</v>
      </c>
      <c r="F261" s="200" t="e">
        <f t="shared" si="4"/>
        <v>#DIV/0!</v>
      </c>
    </row>
    <row r="262" spans="1:6" ht="25.5" customHeight="1">
      <c r="A262" s="170" t="s">
        <v>403</v>
      </c>
      <c r="B262" s="171" t="s">
        <v>239</v>
      </c>
      <c r="C262" s="171" t="s">
        <v>240</v>
      </c>
      <c r="D262" s="172"/>
      <c r="E262" s="172">
        <v>429.93</v>
      </c>
      <c r="F262" s="200" t="e">
        <f t="shared" si="4"/>
        <v>#DIV/0!</v>
      </c>
    </row>
    <row r="263" spans="1:6" ht="12.75">
      <c r="A263" s="170"/>
      <c r="B263" s="204">
        <v>32</v>
      </c>
      <c r="C263" s="171" t="s">
        <v>149</v>
      </c>
      <c r="D263" s="172"/>
      <c r="E263" s="172">
        <v>122</v>
      </c>
      <c r="F263" s="200" t="e">
        <f t="shared" si="4"/>
        <v>#DIV/0!</v>
      </c>
    </row>
    <row r="264" spans="1:6" ht="12.75">
      <c r="A264" s="170"/>
      <c r="B264" s="204">
        <v>321</v>
      </c>
      <c r="C264" s="171" t="s">
        <v>3</v>
      </c>
      <c r="D264" s="172"/>
      <c r="E264" s="172">
        <v>122</v>
      </c>
      <c r="F264" s="200" t="e">
        <f t="shared" si="4"/>
        <v>#DIV/0!</v>
      </c>
    </row>
    <row r="265" spans="1:6" ht="12.75">
      <c r="A265" s="170"/>
      <c r="B265" s="204">
        <v>3212</v>
      </c>
      <c r="C265" s="171" t="s">
        <v>6</v>
      </c>
      <c r="D265" s="172"/>
      <c r="E265" s="172">
        <v>122</v>
      </c>
      <c r="F265" s="200" t="e">
        <f t="shared" si="4"/>
        <v>#DIV/0!</v>
      </c>
    </row>
    <row r="266" spans="1:6" ht="12.75" customHeight="1">
      <c r="A266" s="170"/>
      <c r="B266" s="171" t="s">
        <v>278</v>
      </c>
      <c r="C266" s="171" t="s">
        <v>279</v>
      </c>
      <c r="D266" s="172">
        <v>9129</v>
      </c>
      <c r="E266" s="172">
        <v>10021.38</v>
      </c>
      <c r="F266" s="200">
        <f t="shared" si="4"/>
        <v>109.7752218205718</v>
      </c>
    </row>
    <row r="267" spans="1:6" ht="12.75">
      <c r="A267" s="170"/>
      <c r="B267" s="171" t="s">
        <v>205</v>
      </c>
      <c r="C267" s="171" t="s">
        <v>150</v>
      </c>
      <c r="D267" s="172">
        <v>9129</v>
      </c>
      <c r="E267" s="172">
        <v>10021.38</v>
      </c>
      <c r="F267" s="200">
        <f t="shared" si="4"/>
        <v>109.7752218205718</v>
      </c>
    </row>
    <row r="268" spans="1:6" ht="12.75" customHeight="1">
      <c r="A268" s="170"/>
      <c r="B268" s="171" t="s">
        <v>229</v>
      </c>
      <c r="C268" s="171" t="s">
        <v>230</v>
      </c>
      <c r="D268" s="172">
        <v>8919</v>
      </c>
      <c r="E268" s="172">
        <v>9506.38</v>
      </c>
      <c r="F268" s="200">
        <f t="shared" si="4"/>
        <v>106.5857158874313</v>
      </c>
    </row>
    <row r="269" spans="1:6" ht="12.75" customHeight="1">
      <c r="A269" s="170"/>
      <c r="B269" s="171" t="s">
        <v>231</v>
      </c>
      <c r="C269" s="171" t="s">
        <v>232</v>
      </c>
      <c r="D269" s="172"/>
      <c r="E269" s="172">
        <v>7644.96</v>
      </c>
      <c r="F269" s="200" t="e">
        <f t="shared" si="4"/>
        <v>#DIV/0!</v>
      </c>
    </row>
    <row r="270" spans="1:6" ht="12.75" customHeight="1">
      <c r="A270" s="170" t="s">
        <v>404</v>
      </c>
      <c r="B270" s="171" t="s">
        <v>233</v>
      </c>
      <c r="C270" s="171" t="s">
        <v>234</v>
      </c>
      <c r="D270" s="172"/>
      <c r="E270" s="172">
        <v>7644.96</v>
      </c>
      <c r="F270" s="200" t="e">
        <f t="shared" si="4"/>
        <v>#DIV/0!</v>
      </c>
    </row>
    <row r="271" spans="1:6" ht="12.75" customHeight="1">
      <c r="A271" s="170"/>
      <c r="B271" s="171" t="s">
        <v>235</v>
      </c>
      <c r="C271" s="171" t="s">
        <v>236</v>
      </c>
      <c r="D271" s="172"/>
      <c r="E271" s="172">
        <v>600</v>
      </c>
      <c r="F271" s="200" t="e">
        <f t="shared" si="4"/>
        <v>#DIV/0!</v>
      </c>
    </row>
    <row r="272" spans="1:6" ht="12.75" customHeight="1">
      <c r="A272" s="170" t="s">
        <v>405</v>
      </c>
      <c r="B272" s="171" t="s">
        <v>1</v>
      </c>
      <c r="C272" s="171" t="s">
        <v>236</v>
      </c>
      <c r="D272" s="172"/>
      <c r="E272" s="172">
        <v>600</v>
      </c>
      <c r="F272" s="200" t="e">
        <f t="shared" si="4"/>
        <v>#DIV/0!</v>
      </c>
    </row>
    <row r="273" spans="1:6" ht="12.75" customHeight="1">
      <c r="A273" s="170"/>
      <c r="B273" s="171" t="s">
        <v>237</v>
      </c>
      <c r="C273" s="171" t="s">
        <v>238</v>
      </c>
      <c r="D273" s="172"/>
      <c r="E273" s="172">
        <v>1261.42</v>
      </c>
      <c r="F273" s="200" t="e">
        <f t="shared" si="4"/>
        <v>#DIV/0!</v>
      </c>
    </row>
    <row r="274" spans="1:6" ht="25.5" customHeight="1">
      <c r="A274" s="170" t="s">
        <v>406</v>
      </c>
      <c r="B274" s="171" t="s">
        <v>239</v>
      </c>
      <c r="C274" s="171" t="s">
        <v>240</v>
      </c>
      <c r="D274" s="172"/>
      <c r="E274" s="172">
        <v>1261.42</v>
      </c>
      <c r="F274" s="200" t="e">
        <f t="shared" si="4"/>
        <v>#DIV/0!</v>
      </c>
    </row>
    <row r="275" spans="1:6" ht="12.75" customHeight="1">
      <c r="A275" s="170"/>
      <c r="B275" s="171" t="s">
        <v>206</v>
      </c>
      <c r="C275" s="171" t="s">
        <v>149</v>
      </c>
      <c r="D275" s="172">
        <v>210</v>
      </c>
      <c r="E275" s="172">
        <v>515</v>
      </c>
      <c r="F275" s="200">
        <f t="shared" si="4"/>
        <v>245.23809523809524</v>
      </c>
    </row>
    <row r="276" spans="1:6" ht="12.75" customHeight="1">
      <c r="A276" s="170"/>
      <c r="B276" s="171" t="s">
        <v>2</v>
      </c>
      <c r="C276" s="171" t="s">
        <v>3</v>
      </c>
      <c r="D276" s="172"/>
      <c r="E276" s="172">
        <v>210</v>
      </c>
      <c r="F276" s="200" t="e">
        <f t="shared" si="4"/>
        <v>#DIV/0!</v>
      </c>
    </row>
    <row r="277" spans="1:6" ht="12.75" customHeight="1">
      <c r="A277" s="170" t="s">
        <v>407</v>
      </c>
      <c r="B277" s="171" t="s">
        <v>5</v>
      </c>
      <c r="C277" s="171" t="s">
        <v>6</v>
      </c>
      <c r="D277" s="172"/>
      <c r="E277" s="172">
        <v>210</v>
      </c>
      <c r="F277" s="200" t="e">
        <f t="shared" si="4"/>
        <v>#DIV/0!</v>
      </c>
    </row>
    <row r="278" spans="1:6" ht="12.75" customHeight="1">
      <c r="A278" s="170"/>
      <c r="B278" s="204">
        <v>3212</v>
      </c>
      <c r="C278" s="171" t="s">
        <v>426</v>
      </c>
      <c r="D278" s="172"/>
      <c r="E278" s="172">
        <v>305</v>
      </c>
      <c r="F278" s="200" t="e">
        <f t="shared" si="4"/>
        <v>#DIV/0!</v>
      </c>
    </row>
    <row r="279" spans="1:6" ht="12.75" customHeight="1">
      <c r="A279" s="170"/>
      <c r="B279" s="171" t="s">
        <v>408</v>
      </c>
      <c r="C279" s="171" t="s">
        <v>409</v>
      </c>
      <c r="D279" s="172">
        <v>7102.35</v>
      </c>
      <c r="E279" s="200">
        <v>6988.42</v>
      </c>
      <c r="F279" s="200">
        <f t="shared" si="4"/>
        <v>98.39588305279237</v>
      </c>
    </row>
    <row r="280" spans="1:6" ht="12.75" customHeight="1">
      <c r="A280" s="170"/>
      <c r="B280" s="171" t="s">
        <v>410</v>
      </c>
      <c r="C280" s="171" t="s">
        <v>411</v>
      </c>
      <c r="D280" s="172">
        <v>7102.35</v>
      </c>
      <c r="E280" s="200">
        <v>6988.42</v>
      </c>
      <c r="F280" s="200">
        <f t="shared" si="4"/>
        <v>98.39588305279237</v>
      </c>
    </row>
    <row r="281" spans="1:6" ht="12.75" customHeight="1">
      <c r="A281" s="170"/>
      <c r="B281" s="171" t="s">
        <v>0</v>
      </c>
      <c r="C281" s="171" t="s">
        <v>247</v>
      </c>
      <c r="D281" s="172">
        <v>2485.82</v>
      </c>
      <c r="E281" s="200">
        <f aca="true" t="shared" si="5" ref="E281">E282+E284+E286</f>
        <v>3742.88</v>
      </c>
      <c r="F281" s="200">
        <f t="shared" si="4"/>
        <v>150.5692286649878</v>
      </c>
    </row>
    <row r="282" spans="1:6" ht="12.75">
      <c r="A282" s="170"/>
      <c r="B282" s="171" t="s">
        <v>205</v>
      </c>
      <c r="C282" s="171" t="s">
        <v>150</v>
      </c>
      <c r="D282" s="172">
        <v>2485.82</v>
      </c>
      <c r="E282" s="200">
        <f>E283+E290</f>
        <v>2463.21</v>
      </c>
      <c r="F282" s="200">
        <f t="shared" si="4"/>
        <v>99.09044098124562</v>
      </c>
    </row>
    <row r="283" spans="1:6" ht="12.75" customHeight="1">
      <c r="A283" s="170"/>
      <c r="B283" s="171" t="s">
        <v>229</v>
      </c>
      <c r="C283" s="171" t="s">
        <v>230</v>
      </c>
      <c r="D283" s="172">
        <v>2485.82</v>
      </c>
      <c r="E283" s="200">
        <f>E284+E286+E288</f>
        <v>2105.48</v>
      </c>
      <c r="F283" s="200">
        <f t="shared" si="4"/>
        <v>84.69961622321809</v>
      </c>
    </row>
    <row r="284" spans="1:6" ht="12.75" customHeight="1">
      <c r="A284" s="170"/>
      <c r="B284" s="171" t="s">
        <v>231</v>
      </c>
      <c r="C284" s="171" t="s">
        <v>232</v>
      </c>
      <c r="D284" s="172"/>
      <c r="E284" s="200">
        <v>479.67</v>
      </c>
      <c r="F284" s="200" t="e">
        <f t="shared" si="4"/>
        <v>#DIV/0!</v>
      </c>
    </row>
    <row r="285" spans="1:6" ht="12.75" customHeight="1">
      <c r="A285" s="170" t="s">
        <v>412</v>
      </c>
      <c r="B285" s="171" t="s">
        <v>233</v>
      </c>
      <c r="C285" s="171" t="s">
        <v>234</v>
      </c>
      <c r="D285" s="172"/>
      <c r="E285" s="200">
        <v>479.67</v>
      </c>
      <c r="F285" s="200" t="e">
        <f t="shared" si="4"/>
        <v>#DIV/0!</v>
      </c>
    </row>
    <row r="286" spans="1:6" ht="12.75" customHeight="1">
      <c r="A286" s="170"/>
      <c r="B286" s="171" t="s">
        <v>235</v>
      </c>
      <c r="C286" s="171" t="s">
        <v>236</v>
      </c>
      <c r="D286" s="172"/>
      <c r="E286" s="200">
        <v>800</v>
      </c>
      <c r="F286" s="200" t="e">
        <f t="shared" si="4"/>
        <v>#DIV/0!</v>
      </c>
    </row>
    <row r="287" spans="1:6" ht="12.75" customHeight="1">
      <c r="A287" s="170" t="s">
        <v>413</v>
      </c>
      <c r="B287" s="171" t="s">
        <v>1</v>
      </c>
      <c r="C287" s="171" t="s">
        <v>236</v>
      </c>
      <c r="D287" s="172"/>
      <c r="E287" s="200">
        <v>800</v>
      </c>
      <c r="F287" s="200" t="e">
        <f t="shared" si="4"/>
        <v>#DIV/0!</v>
      </c>
    </row>
    <row r="288" spans="1:6" ht="12.75" customHeight="1">
      <c r="A288" s="170"/>
      <c r="B288" s="204">
        <v>313</v>
      </c>
      <c r="C288" s="171" t="s">
        <v>238</v>
      </c>
      <c r="D288" s="172"/>
      <c r="E288" s="200">
        <v>825.81</v>
      </c>
      <c r="F288" s="200" t="e">
        <f t="shared" si="4"/>
        <v>#DIV/0!</v>
      </c>
    </row>
    <row r="289" spans="1:6" ht="12.75" customHeight="1">
      <c r="A289" s="170"/>
      <c r="B289" s="204">
        <v>3132</v>
      </c>
      <c r="C289" s="171" t="s">
        <v>240</v>
      </c>
      <c r="D289" s="172"/>
      <c r="E289" s="200">
        <v>825.81</v>
      </c>
      <c r="F289" s="200" t="e">
        <f t="shared" si="4"/>
        <v>#DIV/0!</v>
      </c>
    </row>
    <row r="290" spans="1:6" ht="12.75" customHeight="1">
      <c r="A290" s="170"/>
      <c r="B290" s="204">
        <v>32</v>
      </c>
      <c r="C290" s="171" t="s">
        <v>425</v>
      </c>
      <c r="D290" s="172"/>
      <c r="E290" s="200">
        <v>357.73</v>
      </c>
      <c r="F290" s="200" t="e">
        <f t="shared" si="4"/>
        <v>#DIV/0!</v>
      </c>
    </row>
    <row r="291" spans="1:6" ht="12.75" customHeight="1">
      <c r="A291" s="170"/>
      <c r="B291" s="204">
        <v>321</v>
      </c>
      <c r="C291" s="171" t="s">
        <v>3</v>
      </c>
      <c r="D291" s="172"/>
      <c r="E291" s="200">
        <v>241.25</v>
      </c>
      <c r="F291" s="200" t="e">
        <f t="shared" si="4"/>
        <v>#DIV/0!</v>
      </c>
    </row>
    <row r="292" spans="1:6" ht="12.75" customHeight="1">
      <c r="A292" s="170"/>
      <c r="B292" s="204">
        <v>3211</v>
      </c>
      <c r="C292" s="171" t="s">
        <v>6</v>
      </c>
      <c r="D292" s="172"/>
      <c r="E292" s="200">
        <v>26.55</v>
      </c>
      <c r="F292" s="200" t="e">
        <f t="shared" si="4"/>
        <v>#DIV/0!</v>
      </c>
    </row>
    <row r="293" spans="1:6" ht="12.75" customHeight="1">
      <c r="A293" s="170"/>
      <c r="B293" s="204">
        <v>3212</v>
      </c>
      <c r="C293" s="171" t="s">
        <v>426</v>
      </c>
      <c r="D293" s="172"/>
      <c r="E293" s="200">
        <v>214.7</v>
      </c>
      <c r="F293" s="200" t="e">
        <f t="shared" si="4"/>
        <v>#DIV/0!</v>
      </c>
    </row>
    <row r="294" spans="1:6" ht="12.75" customHeight="1">
      <c r="A294" s="170"/>
      <c r="B294" s="204">
        <v>322</v>
      </c>
      <c r="C294" s="171" t="s">
        <v>33</v>
      </c>
      <c r="D294" s="172"/>
      <c r="E294" s="200">
        <v>116.48</v>
      </c>
      <c r="F294" s="200" t="e">
        <f t="shared" si="4"/>
        <v>#DIV/0!</v>
      </c>
    </row>
    <row r="295" spans="1:6" ht="12.75" customHeight="1">
      <c r="A295" s="170"/>
      <c r="B295" s="204">
        <v>3227</v>
      </c>
      <c r="C295" s="171" t="s">
        <v>427</v>
      </c>
      <c r="D295" s="172"/>
      <c r="E295" s="200">
        <v>116.48</v>
      </c>
      <c r="F295" s="200" t="e">
        <f t="shared" si="4"/>
        <v>#DIV/0!</v>
      </c>
    </row>
    <row r="296" spans="1:6" ht="12.75" customHeight="1">
      <c r="A296" s="170"/>
      <c r="B296" s="171" t="s">
        <v>278</v>
      </c>
      <c r="C296" s="171" t="s">
        <v>279</v>
      </c>
      <c r="D296" s="172">
        <v>4616.53</v>
      </c>
      <c r="E296" s="200">
        <v>4525.21</v>
      </c>
      <c r="F296" s="200">
        <f t="shared" si="4"/>
        <v>98.02189090074147</v>
      </c>
    </row>
    <row r="297" spans="1:6" ht="12.75">
      <c r="A297" s="170"/>
      <c r="B297" s="171" t="s">
        <v>205</v>
      </c>
      <c r="C297" s="171" t="s">
        <v>150</v>
      </c>
      <c r="D297" s="172">
        <v>4616.53</v>
      </c>
      <c r="E297" s="200">
        <v>4525.21</v>
      </c>
      <c r="F297" s="200">
        <f t="shared" si="4"/>
        <v>98.02189090074147</v>
      </c>
    </row>
    <row r="298" spans="1:6" ht="12.75" customHeight="1">
      <c r="A298" s="170"/>
      <c r="B298" s="171" t="s">
        <v>229</v>
      </c>
      <c r="C298" s="171" t="s">
        <v>230</v>
      </c>
      <c r="D298" s="172">
        <v>4616.53</v>
      </c>
      <c r="E298" s="200">
        <v>4525.21</v>
      </c>
      <c r="F298" s="200">
        <f t="shared" si="4"/>
        <v>98.02189090074147</v>
      </c>
    </row>
    <row r="299" spans="1:6" ht="12.75" customHeight="1">
      <c r="A299" s="170"/>
      <c r="B299" s="171" t="s">
        <v>231</v>
      </c>
      <c r="C299" s="171" t="s">
        <v>232</v>
      </c>
      <c r="D299" s="172"/>
      <c r="E299" s="200">
        <v>4525.21</v>
      </c>
      <c r="F299" s="200" t="e">
        <f aca="true" t="shared" si="6" ref="F299:F305">(E299/D299)*100</f>
        <v>#DIV/0!</v>
      </c>
    </row>
    <row r="300" spans="1:6" ht="12.75" customHeight="1">
      <c r="A300" s="170" t="s">
        <v>414</v>
      </c>
      <c r="B300" s="171" t="s">
        <v>233</v>
      </c>
      <c r="C300" s="171" t="s">
        <v>234</v>
      </c>
      <c r="D300" s="172"/>
      <c r="E300" s="200">
        <v>4525.21</v>
      </c>
      <c r="F300" s="200" t="e">
        <f t="shared" si="6"/>
        <v>#DIV/0!</v>
      </c>
    </row>
    <row r="301" spans="1:6" ht="12.75" customHeight="1">
      <c r="A301" s="170"/>
      <c r="B301" s="171" t="s">
        <v>235</v>
      </c>
      <c r="C301" s="171" t="s">
        <v>236</v>
      </c>
      <c r="D301" s="172"/>
      <c r="E301" s="200">
        <v>0</v>
      </c>
      <c r="F301" s="200" t="e">
        <f t="shared" si="6"/>
        <v>#DIV/0!</v>
      </c>
    </row>
    <row r="302" spans="1:6" ht="12.75" customHeight="1">
      <c r="A302" s="170" t="s">
        <v>415</v>
      </c>
      <c r="B302" s="171" t="s">
        <v>1</v>
      </c>
      <c r="C302" s="171" t="s">
        <v>236</v>
      </c>
      <c r="D302" s="172"/>
      <c r="E302" s="200">
        <v>0</v>
      </c>
      <c r="F302" s="200" t="e">
        <f t="shared" si="6"/>
        <v>#DIV/0!</v>
      </c>
    </row>
    <row r="303" spans="1:6" ht="12.75" customHeight="1">
      <c r="A303" s="170"/>
      <c r="B303" s="171" t="s">
        <v>237</v>
      </c>
      <c r="C303" s="171" t="s">
        <v>238</v>
      </c>
      <c r="D303" s="172"/>
      <c r="E303" s="200">
        <v>0</v>
      </c>
      <c r="F303" s="200" t="e">
        <f t="shared" si="6"/>
        <v>#DIV/0!</v>
      </c>
    </row>
    <row r="304" spans="1:6" ht="25.5" customHeight="1">
      <c r="A304" s="170" t="s">
        <v>416</v>
      </c>
      <c r="B304" s="171" t="s">
        <v>239</v>
      </c>
      <c r="C304" s="171" t="s">
        <v>240</v>
      </c>
      <c r="D304" s="172"/>
      <c r="E304" s="200">
        <v>0</v>
      </c>
      <c r="F304" s="200" t="e">
        <f t="shared" si="6"/>
        <v>#DIV/0!</v>
      </c>
    </row>
    <row r="305" ht="409.6" customHeight="1" hidden="1">
      <c r="F305" s="200" t="e">
        <f t="shared" si="6"/>
        <v>#DIV/0!</v>
      </c>
    </row>
    <row r="306" ht="8.85" customHeight="1"/>
  </sheetData>
  <mergeCells count="1">
    <mergeCell ref="J7:M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2022-07-14T08:37:22Z</dcterms:created>
  <dcterms:modified xsi:type="dcterms:W3CDTF">2024-03-29T16:06:39Z</dcterms:modified>
  <cp:category/>
  <cp:version/>
  <cp:contentType/>
  <cp:contentStatus/>
</cp:coreProperties>
</file>