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Sheet9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<sst xmlns="http://schemas.openxmlformats.org/spreadsheetml/2006/main" count="578" uniqueCount="208">
  <si>
    <t>BROJČANA OZNAKA I NAZIV</t>
  </si>
  <si>
    <t>IZVORNI PLAN</t>
  </si>
  <si>
    <t>TEKUĆI PLAN</t>
  </si>
  <si>
    <t>IZVRŠENJE 2022</t>
  </si>
  <si>
    <t>INDEKS</t>
  </si>
  <si>
    <t>1</t>
  </si>
  <si>
    <t xml:space="preserve">Program: </t>
  </si>
  <si>
    <t xml:space="preserve">AKTIVNOST: </t>
  </si>
  <si>
    <t>311</t>
  </si>
  <si>
    <t>PLAĆE (BRUTO)</t>
  </si>
  <si>
    <t>3111</t>
  </si>
  <si>
    <t>PLAĆE ZA REDOVAN RAD</t>
  </si>
  <si>
    <t>11001</t>
  </si>
  <si>
    <t>313</t>
  </si>
  <si>
    <t>DOPRINOSI NA PLAĆE</t>
  </si>
  <si>
    <t>3132</t>
  </si>
  <si>
    <t>DOPRINOSI ZA OBVEZNO ZDRAVSTVENO OSIGURANJE</t>
  </si>
  <si>
    <t>312</t>
  </si>
  <si>
    <t>OSTALI RASHODI ZA ZAPOSLENE</t>
  </si>
  <si>
    <t>3121</t>
  </si>
  <si>
    <t>321</t>
  </si>
  <si>
    <t>NAKNADE TROŠKOVA ZAPOSLENIMA</t>
  </si>
  <si>
    <t>3212</t>
  </si>
  <si>
    <t>NAKNADE ZA PRIJEVOZ, ZA RAD NA TERENU I ODVOJENI ŽIVOT</t>
  </si>
  <si>
    <t>3211</t>
  </si>
  <si>
    <t>SLUŽBENA PUTOVANJA</t>
  </si>
  <si>
    <t>329</t>
  </si>
  <si>
    <t>OST.NESPOM.RASHODI POSLOVANJA</t>
  </si>
  <si>
    <t>3293</t>
  </si>
  <si>
    <t>REPREZENTACIJA</t>
  </si>
  <si>
    <t>2201</t>
  </si>
  <si>
    <t>Redovna djelatnost srednjih škola - minimalni standard</t>
  </si>
  <si>
    <t>A220101</t>
  </si>
  <si>
    <t>Materijalni rashodi SŠ po kriterijima</t>
  </si>
  <si>
    <t>3299</t>
  </si>
  <si>
    <t>OSTALI NESPOMENUTI RASHODI POSLOVANJA</t>
  </si>
  <si>
    <t>48007</t>
  </si>
  <si>
    <t>2301</t>
  </si>
  <si>
    <t>Programi obrazovanja iznad standarda</t>
  </si>
  <si>
    <t>A230102</t>
  </si>
  <si>
    <t>Županijska natjecanja</t>
  </si>
  <si>
    <t>323</t>
  </si>
  <si>
    <t>RASHODI ZA USLUGE</t>
  </si>
  <si>
    <t>3239</t>
  </si>
  <si>
    <t>OSTALE USLUGE</t>
  </si>
  <si>
    <t>3237</t>
  </si>
  <si>
    <t>3296</t>
  </si>
  <si>
    <t>TROŠKOVI SUDSKIH POSTUPAKA</t>
  </si>
  <si>
    <t>INTELEKTUALNE I OSOBNE  USLUGE</t>
  </si>
  <si>
    <t>322</t>
  </si>
  <si>
    <t>RASHODI ZA MATERIJAL I ENERG.</t>
  </si>
  <si>
    <t>3238</t>
  </si>
  <si>
    <t>RAČUNALNE USLUGE</t>
  </si>
  <si>
    <t>3232</t>
  </si>
  <si>
    <t>USLUGE TEKUĆEG I INVESTICIJSKOG ODRŽAVANJA</t>
  </si>
  <si>
    <t>2402</t>
  </si>
  <si>
    <t>Investicijsko održavanje srednjih škola</t>
  </si>
  <si>
    <t>A240201</t>
  </si>
  <si>
    <t>Investicijsko održavanje SŠ -minimalni standard</t>
  </si>
  <si>
    <t>A240202</t>
  </si>
  <si>
    <t>Investicijsko održavanje SŠ- iznad standarda</t>
  </si>
  <si>
    <t>51100</t>
  </si>
  <si>
    <t>48008</t>
  </si>
  <si>
    <t>48011</t>
  </si>
  <si>
    <t>Školski namještaj i oprema</t>
  </si>
  <si>
    <t>422</t>
  </si>
  <si>
    <t>POSTROJENJA I OPREMA</t>
  </si>
  <si>
    <t>4221</t>
  </si>
  <si>
    <t>UREDSKA OPREMA I NAMJEŠTAJ</t>
  </si>
  <si>
    <t>3233</t>
  </si>
  <si>
    <t>3221</t>
  </si>
  <si>
    <t>UREDSKI MATERIJAL I OSTALI MATERIJALNI RASHODI</t>
  </si>
  <si>
    <t>3231</t>
  </si>
  <si>
    <t>USLUGE TELEFONA, POŠTE I PRIJEVOZA</t>
  </si>
  <si>
    <t>3213</t>
  </si>
  <si>
    <t>STRUČNO USAVRŠAVANJE ZAPOSLENIKA</t>
  </si>
  <si>
    <t>USLUGE PROMIDŽBE I INFORMIRANJA</t>
  </si>
  <si>
    <t>9211</t>
  </si>
  <si>
    <t>MOZAIK 5</t>
  </si>
  <si>
    <t>T921101</t>
  </si>
  <si>
    <t>Provedba projekta MOZAIK 5</t>
  </si>
  <si>
    <t>3214</t>
  </si>
  <si>
    <t>OSTALE NAKNADE TROŠKOVA ZAPOSLENIMA</t>
  </si>
  <si>
    <t>3224</t>
  </si>
  <si>
    <t>MAT.I DIJELOVI ZA TEKUĆE I INVEST.ODRŽAVANJE</t>
  </si>
  <si>
    <t>3225</t>
  </si>
  <si>
    <t>SITNI INVENTAR I AUTO GUME</t>
  </si>
  <si>
    <t>3227</t>
  </si>
  <si>
    <t>SLUŽBENA, RADNA I ZAŠTITNA ODJEĆA I OBUĆA</t>
  </si>
  <si>
    <t>3234</t>
  </si>
  <si>
    <t>KOMUNALNE USLUGE</t>
  </si>
  <si>
    <t>3236</t>
  </si>
  <si>
    <t>ZDRAVSTVENE I VETERINARSKE USLUGE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</si>
  <si>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</si>
  <si>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</si>
  <si>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</si>
  <si>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</si>
  <si>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</si>
  <si>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</si>
  <si>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</si>
  <si>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</si>
  <si>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3223</t>
  </si>
  <si>
    <t>ENERGIJA</t>
  </si>
  <si>
    <t>53082</t>
  </si>
  <si>
    <t>3433</t>
  </si>
  <si>
    <t>ZATEZNE KAMATE</t>
  </si>
  <si>
    <t>3292</t>
  </si>
  <si>
    <t>PREMIJE OSIGURANJA</t>
  </si>
  <si>
    <t>3235</t>
  </si>
  <si>
    <t>ZAKUPNINE I NAJAMNINE</t>
  </si>
  <si>
    <t>A230184</t>
  </si>
  <si>
    <t>Zavičajna nastava</t>
  </si>
  <si>
    <t>424</t>
  </si>
  <si>
    <t>KNJIGE,UMJ.DJELA I OST.IZLOŽB.VRIJEDN.</t>
  </si>
  <si>
    <t>4241</t>
  </si>
  <si>
    <t>KNJIGE</t>
  </si>
  <si>
    <t>A230162</t>
  </si>
  <si>
    <t>Naknada za Županijsko stručno vijeće, Županijski aktiv učitelja</t>
  </si>
  <si>
    <t>UREDSKI MATERIJAL I OSTALI MATERIJALNI IZDACI</t>
  </si>
  <si>
    <t>INTELEKTUALNE I OSOBNE USLUGE</t>
  </si>
  <si>
    <t>A230168</t>
  </si>
  <si>
    <t>EU projekti kod proračunskih korisnika</t>
  </si>
  <si>
    <t>A220102</t>
  </si>
  <si>
    <t>Materijalni rashodi SŠ po stvarnom trošku</t>
  </si>
  <si>
    <t>A220103</t>
  </si>
  <si>
    <t>Materijalni rashodi SŠ - drugi izvori</t>
  </si>
  <si>
    <t>32400</t>
  </si>
  <si>
    <t>A220104</t>
  </si>
  <si>
    <t>Plaće i drugi rashodi za zaposlene srednjih škola</t>
  </si>
  <si>
    <t>A230101</t>
  </si>
  <si>
    <t>Materijalni troškovi iznad standarda</t>
  </si>
  <si>
    <t>58400</t>
  </si>
  <si>
    <t>62400</t>
  </si>
  <si>
    <t>51999</t>
  </si>
  <si>
    <t>47400</t>
  </si>
  <si>
    <t>A230165</t>
  </si>
  <si>
    <t>Učenički servis</t>
  </si>
  <si>
    <t>K240602</t>
  </si>
  <si>
    <t>Opremanje biblioteke</t>
  </si>
  <si>
    <t>53083</t>
  </si>
  <si>
    <t>A230176</t>
  </si>
  <si>
    <t>Državno natjecanje</t>
  </si>
  <si>
    <t xml:space="preserve">17474 </t>
  </si>
  <si>
    <t>Medicinska Škola Pula</t>
  </si>
  <si>
    <t>A230141</t>
  </si>
  <si>
    <t>Pokretom do zdravlja</t>
  </si>
  <si>
    <t>4224</t>
  </si>
  <si>
    <t>MEDICINSKA I LABORATORIJSKA OPREMA</t>
  </si>
  <si>
    <t>IZVRŠENJE 2021</t>
  </si>
  <si>
    <t>NEG. TEČ RAZLIKE</t>
  </si>
  <si>
    <t>FIN RASHOD</t>
  </si>
  <si>
    <t>USLUGE INV I TEK ODR.</t>
  </si>
  <si>
    <t>RASHODI ZA MAT. I ENERGIJU</t>
  </si>
  <si>
    <t>MAT I DIJELOVI ZA TEK I INV ODR.</t>
  </si>
  <si>
    <t>4222</t>
  </si>
  <si>
    <t>OPREMA ZA ODRŽAVANJE</t>
  </si>
  <si>
    <t>UREĐAJI I STROJEVI - OPĆA NAMJENA</t>
  </si>
  <si>
    <t>MED I LAB OPREMA</t>
  </si>
  <si>
    <t>IF</t>
  </si>
  <si>
    <t>OIB 56214920982</t>
  </si>
  <si>
    <t xml:space="preserve">MEDICINSKA ŠKOLA PULA </t>
  </si>
  <si>
    <t>OSTALI RAHODI ZAZAPOSLENE</t>
  </si>
  <si>
    <t>OSTALI RASHODI POSL</t>
  </si>
  <si>
    <t>A230122</t>
  </si>
  <si>
    <t>Psiholog</t>
  </si>
  <si>
    <t>31</t>
  </si>
  <si>
    <t>RASHODI ZA ZAPOSLENE</t>
  </si>
  <si>
    <t>53086</t>
  </si>
  <si>
    <t>32</t>
  </si>
  <si>
    <t>MATERIJALNI RASHODI</t>
  </si>
  <si>
    <t>MATERIJAL I SIROVINE</t>
  </si>
  <si>
    <t>USLUGE TEL, POŠTE I PRIJEVOZA</t>
  </si>
  <si>
    <t>A230185</t>
  </si>
  <si>
    <t>AKTIVNOST:</t>
  </si>
  <si>
    <t>A230205</t>
  </si>
  <si>
    <t>Sredstva zaštite protiv COVID-19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</si>
  <si>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</si>
  <si>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</si>
  <si>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</si>
  <si>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</si>
  <si>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</si>
  <si>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</si>
  <si>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81006</t>
  </si>
  <si>
    <t>41</t>
  </si>
  <si>
    <t>RASHODI ZA NABAVU NEPROIZVED.DUGOTRAJNE IMOVINE</t>
  </si>
  <si>
    <t>412</t>
  </si>
  <si>
    <t>NEMATERIJALNA IMOVINA</t>
  </si>
  <si>
    <t>4126</t>
  </si>
  <si>
    <t>OSTALA NEMATERIJALNA IMOVINA</t>
  </si>
  <si>
    <t>A240412</t>
  </si>
  <si>
    <t>Medicinska škola Pula -izgradnja i opremanje</t>
  </si>
  <si>
    <t>Kapitalna ulaganja u srednje škole</t>
  </si>
  <si>
    <t>A240401</t>
  </si>
  <si>
    <t>Projektna dokumentacija SŠ</t>
  </si>
  <si>
    <t>Voloniranje u palijativnoj skrbi</t>
  </si>
  <si>
    <t>A240601</t>
  </si>
  <si>
    <t>Opremanje u SŠ</t>
  </si>
  <si>
    <t xml:space="preserve">Knjige </t>
  </si>
  <si>
    <t xml:space="preserve">IZVJEŠTAJ O IZVRŠENJU FINANCIJSKOG PLANA ZA 2022. GODINU PO PROGRAMSKOJ I EKONOMSKOJ KLASIFIKACIJI I IZVORIMA FINANCIRANJA
</t>
  </si>
  <si>
    <t>6=5/2*100</t>
  </si>
  <si>
    <t>7=5/4*100</t>
  </si>
  <si>
    <t>7=6/3*100</t>
  </si>
  <si>
    <t>8=6/5*100</t>
  </si>
  <si>
    <t>Predsjednica Školskog odbora:</t>
  </si>
  <si>
    <t>Petra Šarić</t>
  </si>
  <si>
    <t>KLASA: 400-01/23-01/1</t>
  </si>
  <si>
    <t>URBROJ: 2168-17-23-11</t>
  </si>
  <si>
    <t>Pula, 29. ožujka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</si>
</sst>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4">
    <font>
      <sz val="10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 applyProtection="1">
      <alignment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 applyAlignment="1" applyProtection="1">
      <alignment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Fill="1" applyBorder="1" applyAlignment="1" applyProtection="1">
      <alignment horizontal="center" vertical="top" wrapText="1" readingOrder="1"/>
      <protection locked="0"/>
    </xf>
    <xf numFmtId="4" fontId="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5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Fill="1" applyBorder="1" applyAlignment="1" applyProtection="1">
      <alignment horizontal="right" vertical="top" wrapText="1" readingOrder="1"/>
      <protection locked="0"/>
    </xf>
    <xf numFmtId="4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Fill="1" applyBorder="1" applyAlignment="1" applyProtection="1">
      <alignment horizontal="right" vertical="top" wrapText="1" readingOrder="1"/>
      <protection locked="0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Fill="1" applyBorder="1" applyAlignment="1" applyProtection="1">
      <alignment vertical="top" wrapText="1" readingOrder="1"/>
      <protection locked="0"/>
    </xf>
    <xf numFmtId="0" fontId="9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Fill="1" applyBorder="1" applyAlignment="1" applyProtection="1">
      <alignment vertical="top" wrapText="1" readingOrder="1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vertical="top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Fill="1" applyBorder="1"/>
    <xf numFmtId="4" fontId="2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0" xfId="0" applyNumberFormat="1" applyFont="1" applyFill="1"/>
    <xf numFmtId="0" fontId="6" fillId="0" borderId="1" xfId="0" applyFont="1" applyFill="1" applyBorder="1" applyAlignment="1" applyProtection="1">
      <alignment horizontal="left" vertical="top" wrapText="1" readingOrder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2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1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readingOrder="1"/>
    </xf>
    <xf numFmtId="0" fontId="1" fillId="0" borderId="5" xfId="0" applyFont="1" applyFill="1" applyBorder="1" applyAlignment="1" applyProtection="1">
      <alignment horizontal="center" vertical="top" wrapText="1" readingOrder="1"/>
      <protection locked="0"/>
    </xf>
    <xf numFmtId="0" fontId="1" fillId="0" borderId="6" xfId="0" applyFont="1" applyFill="1" applyBorder="1" applyAlignment="1" applyProtection="1">
      <alignment horizontal="center" vertical="top" wrapText="1" readingOrder="1"/>
      <protection locked="0"/>
    </xf>
    <xf numFmtId="0" fontId="1" fillId="0" borderId="7" xfId="0" applyFont="1" applyFill="1" applyBorder="1" applyAlignment="1" applyProtection="1">
      <alignment horizontal="center" vertical="top" wrapText="1" readingOrder="1"/>
      <protection locked="0"/>
    </xf>
    <xf numFmtId="0" fontId="2" fillId="0" borderId="8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 applyProtection="1">
      <alignment horizontal="center" vertical="top" wrapText="1" readingOrder="1"/>
      <protection locked="0"/>
    </xf>
    <xf numFmtId="0" fontId="2" fillId="0" borderId="6" xfId="0" applyFont="1" applyFill="1" applyBorder="1" applyAlignment="1" applyProtection="1">
      <alignment horizontal="center" vertical="top" wrapText="1" readingOrder="1"/>
      <protection locked="0"/>
    </xf>
    <xf numFmtId="0" fontId="2" fillId="0" borderId="7" xfId="0" applyFont="1" applyFill="1" applyBorder="1" applyAlignment="1" applyProtection="1">
      <alignment horizontal="center" vertical="top" wrapText="1" readingOrder="1"/>
      <protection locked="0"/>
    </xf>
    <xf numFmtId="0" fontId="5" fillId="0" borderId="3" xfId="0" applyFont="1" applyFill="1" applyBorder="1" applyAlignment="1" applyProtection="1">
      <alignment horizontal="center" vertical="top" wrapText="1" readingOrder="1"/>
      <protection locked="0"/>
    </xf>
    <xf numFmtId="0" fontId="5" fillId="0" borderId="9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top" wrapText="1" readingOrder="1"/>
      <protection locked="0"/>
    </xf>
    <xf numFmtId="0" fontId="3" fillId="0" borderId="6" xfId="0" applyFont="1" applyFill="1" applyBorder="1" applyAlignment="1" applyProtection="1">
      <alignment horizontal="center" vertical="top" wrapText="1" readingOrder="1"/>
      <protection locked="0"/>
    </xf>
    <xf numFmtId="0" fontId="3" fillId="0" borderId="7" xfId="0" applyFont="1" applyFill="1" applyBorder="1" applyAlignment="1" applyProtection="1">
      <alignment horizontal="center" vertical="top" wrapText="1" readingOrder="1"/>
      <protection locked="0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/>
    <xf numFmtId="1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showGridLines="0" tabSelected="1" workbookViewId="0" topLeftCell="A265">
      <selection activeCell="G286" sqref="G286:H286"/>
    </sheetView>
  </sheetViews>
  <sheetFormatPr defaultColWidth="9.140625" defaultRowHeight="12.75"/>
  <cols>
    <col min="1" max="1" width="0.13671875" style="1" customWidth="1"/>
    <col min="2" max="2" width="10.28125" style="1" customWidth="1"/>
    <col min="3" max="3" width="12.7109375" style="1" customWidth="1"/>
    <col min="4" max="4" width="29.421875" style="1" customWidth="1"/>
    <col min="5" max="5" width="6.421875" style="1" customWidth="1"/>
    <col min="6" max="6" width="12.28125" style="51" bestFit="1" customWidth="1"/>
    <col min="7" max="8" width="12.8515625" style="51" customWidth="1"/>
    <col min="9" max="9" width="14.57421875" style="51" customWidth="1"/>
    <col min="10" max="10" width="9.28125" style="51" bestFit="1" customWidth="1"/>
    <col min="11" max="12" width="9.140625" style="51" hidden="1" customWidth="1"/>
    <col min="13" max="13" width="9.28125" style="51" bestFit="1" customWidth="1"/>
    <col min="14" max="15" width="9.140625" style="1" customWidth="1"/>
    <col min="16" max="16" width="10.28125" style="1" bestFit="1" customWidth="1"/>
    <col min="17" max="16384" width="9.140625" style="1" customWidth="1"/>
  </cols>
  <sheetData>
    <row r="1" spans="1:13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36"/>
      <c r="L1" s="37"/>
      <c r="M1" s="38"/>
    </row>
    <row r="2" spans="2:13" ht="17.25" customHeight="1">
      <c r="B2" s="72" t="s">
        <v>198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2:13" ht="17.1" customHeight="1">
      <c r="B3" s="75" t="s">
        <v>160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2:13" ht="12.75">
      <c r="B4" s="72" t="s">
        <v>159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2:13" ht="25.5" customHeight="1">
      <c r="B5" s="2"/>
      <c r="C5" s="77" t="s">
        <v>0</v>
      </c>
      <c r="D5" s="78"/>
      <c r="E5" s="3" t="s">
        <v>158</v>
      </c>
      <c r="F5" s="56" t="s">
        <v>148</v>
      </c>
      <c r="G5" s="56" t="s">
        <v>1</v>
      </c>
      <c r="H5" s="56" t="s">
        <v>2</v>
      </c>
      <c r="I5" s="56" t="s">
        <v>3</v>
      </c>
      <c r="J5" s="56" t="s">
        <v>4</v>
      </c>
      <c r="K5" s="56" t="s">
        <v>4</v>
      </c>
      <c r="L5" s="56" t="s">
        <v>4</v>
      </c>
      <c r="M5" s="56" t="s">
        <v>4</v>
      </c>
    </row>
    <row r="6" spans="2:13" ht="12.75">
      <c r="B6" s="4"/>
      <c r="C6" s="79" t="s">
        <v>5</v>
      </c>
      <c r="D6" s="80"/>
      <c r="E6" s="35">
        <v>2</v>
      </c>
      <c r="F6" s="57">
        <v>3</v>
      </c>
      <c r="G6" s="57">
        <v>4</v>
      </c>
      <c r="H6" s="57">
        <v>5</v>
      </c>
      <c r="I6" s="57">
        <v>6</v>
      </c>
      <c r="J6" s="53" t="s">
        <v>201</v>
      </c>
      <c r="K6" s="40" t="s">
        <v>200</v>
      </c>
      <c r="L6" s="40" t="s">
        <v>199</v>
      </c>
      <c r="M6" s="40" t="s">
        <v>202</v>
      </c>
    </row>
    <row r="7" spans="2:13" ht="12.75">
      <c r="B7" s="5"/>
      <c r="C7" s="6" t="s">
        <v>142</v>
      </c>
      <c r="D7" s="6" t="s">
        <v>143</v>
      </c>
      <c r="E7" s="6"/>
      <c r="F7" s="32">
        <f>F10+F40+F52+F89+F108+F118+F123+F133+F149+F154+F176+F199+F204+F214+F228+F234+F249+F254+F261+F277+F284</f>
        <v>8518989.32</v>
      </c>
      <c r="G7" s="32">
        <v>9695278.2</v>
      </c>
      <c r="H7" s="32">
        <v>9695278.2</v>
      </c>
      <c r="I7" s="32">
        <f>I10+I40+I52+I89+I108+I118+I133+I149+I154+I176+I199+I204+I234+I242+I277+I284+I123+I214+I228+I249+I254+I261</f>
        <v>9717996.99</v>
      </c>
      <c r="J7" s="32">
        <f>(F7/I7)*100</f>
        <v>87.66198763763971</v>
      </c>
      <c r="K7" s="32">
        <f aca="true" t="shared" si="0" ref="K7:L7">(G7/J7)*100</f>
        <v>11059842.996118773</v>
      </c>
      <c r="L7" s="32">
        <f t="shared" si="0"/>
        <v>87.6619876376397</v>
      </c>
      <c r="M7" s="32">
        <f>(I7/H7)*100</f>
        <v>100.23432839709541</v>
      </c>
    </row>
    <row r="8" spans="2:13" ht="25.5">
      <c r="B8" s="7" t="s">
        <v>30</v>
      </c>
      <c r="C8" s="2"/>
      <c r="D8" s="7" t="s">
        <v>31</v>
      </c>
      <c r="E8" s="2"/>
      <c r="F8" s="39"/>
      <c r="G8" s="39"/>
      <c r="H8" s="39"/>
      <c r="I8" s="39"/>
      <c r="J8" s="52"/>
      <c r="K8" s="41"/>
      <c r="L8" s="41"/>
      <c r="M8" s="41"/>
    </row>
    <row r="9" spans="2:13" ht="12.75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2:13" ht="25.5">
      <c r="B10" s="10" t="s">
        <v>32</v>
      </c>
      <c r="C10" s="11" t="s">
        <v>7</v>
      </c>
      <c r="D10" s="10" t="s">
        <v>33</v>
      </c>
      <c r="E10" s="11"/>
      <c r="F10" s="23">
        <f>F12+F16+F21+F31+F37</f>
        <v>232400.5</v>
      </c>
      <c r="G10" s="23">
        <v>281879.4</v>
      </c>
      <c r="H10" s="23">
        <v>281879.4</v>
      </c>
      <c r="I10" s="23">
        <v>281879.39999999997</v>
      </c>
      <c r="J10" s="16">
        <f>(F10/I10)*100</f>
        <v>82.44678397924787</v>
      </c>
      <c r="K10" s="41"/>
      <c r="L10" s="41"/>
      <c r="M10" s="41">
        <f>(I10/H10)*100</f>
        <v>99.99999999999997</v>
      </c>
    </row>
    <row r="11" spans="2:13" ht="12.75">
      <c r="B11" s="10"/>
      <c r="C11" s="11">
        <v>32</v>
      </c>
      <c r="D11" s="10"/>
      <c r="E11" s="11"/>
      <c r="F11" s="23"/>
      <c r="G11" s="23"/>
      <c r="H11" s="23"/>
      <c r="I11" s="23"/>
      <c r="J11" s="16"/>
      <c r="K11" s="41"/>
      <c r="L11" s="41"/>
      <c r="M11" s="41"/>
    </row>
    <row r="12" spans="2:13" ht="25.5">
      <c r="B12" s="12"/>
      <c r="C12" s="13" t="s">
        <v>20</v>
      </c>
      <c r="D12" s="13" t="s">
        <v>21</v>
      </c>
      <c r="E12" s="12"/>
      <c r="F12" s="15">
        <v>15886</v>
      </c>
      <c r="G12" s="42">
        <v>23000</v>
      </c>
      <c r="H12" s="42">
        <v>23000</v>
      </c>
      <c r="I12" s="42">
        <v>32012.47</v>
      </c>
      <c r="J12" s="16">
        <f aca="true" t="shared" si="1" ref="J12:J74">(F12/I12)*100</f>
        <v>49.62441198695383</v>
      </c>
      <c r="K12" s="41"/>
      <c r="L12" s="41"/>
      <c r="M12" s="41">
        <f aca="true" t="shared" si="2" ref="M12:M38">(I12/H12)*100</f>
        <v>139.18465217391304</v>
      </c>
    </row>
    <row r="13" spans="2:13" ht="12.75">
      <c r="B13" s="5"/>
      <c r="C13" s="5" t="s">
        <v>24</v>
      </c>
      <c r="D13" s="5" t="s">
        <v>25</v>
      </c>
      <c r="E13" s="14" t="s">
        <v>36</v>
      </c>
      <c r="F13" s="16">
        <v>14586</v>
      </c>
      <c r="G13" s="32"/>
      <c r="H13" s="32"/>
      <c r="I13" s="32">
        <v>30091.47</v>
      </c>
      <c r="J13" s="16">
        <f t="shared" si="1"/>
        <v>48.47220823708513</v>
      </c>
      <c r="K13" s="41"/>
      <c r="L13" s="41"/>
      <c r="M13" s="41" t="e">
        <f t="shared" si="2"/>
        <v>#DIV/0!</v>
      </c>
    </row>
    <row r="14" spans="2:13" ht="25.5">
      <c r="B14" s="5"/>
      <c r="C14" s="5" t="s">
        <v>74</v>
      </c>
      <c r="D14" s="5" t="s">
        <v>75</v>
      </c>
      <c r="E14" s="14" t="s">
        <v>36</v>
      </c>
      <c r="F14" s="16">
        <v>1050</v>
      </c>
      <c r="G14" s="32"/>
      <c r="H14" s="32"/>
      <c r="I14" s="32">
        <v>950</v>
      </c>
      <c r="J14" s="16">
        <f t="shared" si="1"/>
        <v>110.5263157894737</v>
      </c>
      <c r="K14" s="41"/>
      <c r="L14" s="41"/>
      <c r="M14" s="41" t="e">
        <f t="shared" si="2"/>
        <v>#DIV/0!</v>
      </c>
    </row>
    <row r="15" spans="2:13" ht="25.5">
      <c r="B15" s="5"/>
      <c r="C15" s="5" t="s">
        <v>81</v>
      </c>
      <c r="D15" s="5" t="s">
        <v>82</v>
      </c>
      <c r="E15" s="14" t="s">
        <v>36</v>
      </c>
      <c r="F15" s="16">
        <v>250</v>
      </c>
      <c r="G15" s="32"/>
      <c r="H15" s="32"/>
      <c r="I15" s="32">
        <v>971</v>
      </c>
      <c r="J15" s="16">
        <f t="shared" si="1"/>
        <v>25.746652935118437</v>
      </c>
      <c r="K15" s="41"/>
      <c r="L15" s="41"/>
      <c r="M15" s="41" t="e">
        <f t="shared" si="2"/>
        <v>#DIV/0!</v>
      </c>
    </row>
    <row r="16" spans="2:13" ht="12.75">
      <c r="B16" s="12"/>
      <c r="C16" s="13" t="s">
        <v>49</v>
      </c>
      <c r="D16" s="13" t="s">
        <v>50</v>
      </c>
      <c r="E16" s="12"/>
      <c r="F16" s="15">
        <v>90204.42</v>
      </c>
      <c r="G16" s="42">
        <v>145000</v>
      </c>
      <c r="H16" s="42">
        <v>145000</v>
      </c>
      <c r="I16" s="42">
        <v>134922.94</v>
      </c>
      <c r="J16" s="16">
        <f t="shared" si="1"/>
        <v>66.85625142766678</v>
      </c>
      <c r="K16" s="41"/>
      <c r="L16" s="41"/>
      <c r="M16" s="41">
        <f t="shared" si="2"/>
        <v>93.05030344827586</v>
      </c>
    </row>
    <row r="17" spans="2:13" ht="25.5">
      <c r="B17" s="5"/>
      <c r="C17" s="5" t="s">
        <v>70</v>
      </c>
      <c r="D17" s="5" t="s">
        <v>71</v>
      </c>
      <c r="E17" s="14" t="s">
        <v>36</v>
      </c>
      <c r="F17" s="16">
        <v>79806.7</v>
      </c>
      <c r="G17" s="32"/>
      <c r="H17" s="32"/>
      <c r="I17" s="32">
        <v>118231.62</v>
      </c>
      <c r="J17" s="16">
        <f t="shared" si="1"/>
        <v>67.50030152678276</v>
      </c>
      <c r="K17" s="41"/>
      <c r="L17" s="41"/>
      <c r="M17" s="41" t="e">
        <f t="shared" si="2"/>
        <v>#DIV/0!</v>
      </c>
    </row>
    <row r="18" spans="2:13" ht="25.5">
      <c r="B18" s="5"/>
      <c r="C18" s="5" t="s">
        <v>83</v>
      </c>
      <c r="D18" s="5" t="s">
        <v>84</v>
      </c>
      <c r="E18" s="14" t="s">
        <v>36</v>
      </c>
      <c r="F18" s="16">
        <v>2371.4</v>
      </c>
      <c r="G18" s="32"/>
      <c r="H18" s="32"/>
      <c r="I18" s="32">
        <v>5490.46</v>
      </c>
      <c r="J18" s="16">
        <f t="shared" si="1"/>
        <v>43.191280876283585</v>
      </c>
      <c r="K18" s="41"/>
      <c r="L18" s="41"/>
      <c r="M18" s="41" t="e">
        <f t="shared" si="2"/>
        <v>#DIV/0!</v>
      </c>
    </row>
    <row r="19" spans="2:13" ht="12.75">
      <c r="B19" s="5"/>
      <c r="C19" s="5" t="s">
        <v>85</v>
      </c>
      <c r="D19" s="5" t="s">
        <v>86</v>
      </c>
      <c r="E19" s="14" t="s">
        <v>36</v>
      </c>
      <c r="F19" s="16">
        <v>7039.32</v>
      </c>
      <c r="G19" s="32"/>
      <c r="H19" s="32"/>
      <c r="I19" s="32">
        <v>6849.46</v>
      </c>
      <c r="J19" s="16">
        <f t="shared" si="1"/>
        <v>102.77189734665212</v>
      </c>
      <c r="K19" s="41"/>
      <c r="L19" s="41"/>
      <c r="M19" s="41" t="e">
        <f t="shared" si="2"/>
        <v>#DIV/0!</v>
      </c>
    </row>
    <row r="20" spans="2:13" ht="25.5">
      <c r="B20" s="5"/>
      <c r="C20" s="5" t="s">
        <v>87</v>
      </c>
      <c r="D20" s="5" t="s">
        <v>88</v>
      </c>
      <c r="E20" s="14" t="s">
        <v>36</v>
      </c>
      <c r="F20" s="16">
        <v>987</v>
      </c>
      <c r="G20" s="32"/>
      <c r="H20" s="32"/>
      <c r="I20" s="32">
        <v>4351.4</v>
      </c>
      <c r="J20" s="16">
        <f t="shared" si="1"/>
        <v>22.682355104104428</v>
      </c>
      <c r="K20" s="41"/>
      <c r="L20" s="41"/>
      <c r="M20" s="41" t="e">
        <f t="shared" si="2"/>
        <v>#DIV/0!</v>
      </c>
    </row>
    <row r="21" spans="2:13" ht="12.75">
      <c r="B21" s="12"/>
      <c r="C21" s="13" t="s">
        <v>41</v>
      </c>
      <c r="D21" s="13" t="s">
        <v>42</v>
      </c>
      <c r="E21" s="12"/>
      <c r="F21" s="15">
        <v>106058.15</v>
      </c>
      <c r="G21" s="42">
        <v>98429.4</v>
      </c>
      <c r="H21" s="42">
        <v>98429.4</v>
      </c>
      <c r="I21" s="42">
        <v>99154.24</v>
      </c>
      <c r="J21" s="16">
        <f t="shared" si="1"/>
        <v>106.96279856514454</v>
      </c>
      <c r="K21" s="41"/>
      <c r="L21" s="41"/>
      <c r="M21" s="41">
        <f t="shared" si="2"/>
        <v>100.7364059925185</v>
      </c>
    </row>
    <row r="22" spans="2:13" ht="25.5">
      <c r="B22" s="5"/>
      <c r="C22" s="5" t="s">
        <v>72</v>
      </c>
      <c r="D22" s="5" t="s">
        <v>73</v>
      </c>
      <c r="E22" s="14" t="s">
        <v>36</v>
      </c>
      <c r="F22" s="16">
        <v>13363.71</v>
      </c>
      <c r="G22" s="32"/>
      <c r="H22" s="32"/>
      <c r="I22" s="32">
        <v>10875.55</v>
      </c>
      <c r="J22" s="16">
        <f t="shared" si="1"/>
        <v>122.87847511160355</v>
      </c>
      <c r="K22" s="41"/>
      <c r="L22" s="41"/>
      <c r="M22" s="41" t="e">
        <f t="shared" si="2"/>
        <v>#DIV/0!</v>
      </c>
    </row>
    <row r="23" spans="2:13" ht="25.5">
      <c r="B23" s="5"/>
      <c r="C23" s="5" t="s">
        <v>53</v>
      </c>
      <c r="D23" s="5" t="s">
        <v>54</v>
      </c>
      <c r="E23" s="14" t="s">
        <v>36</v>
      </c>
      <c r="F23" s="16">
        <v>19904.91</v>
      </c>
      <c r="G23" s="32"/>
      <c r="H23" s="32"/>
      <c r="I23" s="32">
        <v>35793.66</v>
      </c>
      <c r="J23" s="16">
        <f t="shared" si="1"/>
        <v>55.6101555415121</v>
      </c>
      <c r="K23" s="41"/>
      <c r="L23" s="41"/>
      <c r="M23" s="41" t="e">
        <f t="shared" si="2"/>
        <v>#DIV/0!</v>
      </c>
    </row>
    <row r="24" spans="2:13" ht="25.5">
      <c r="B24" s="5"/>
      <c r="C24" s="5" t="s">
        <v>69</v>
      </c>
      <c r="D24" s="5" t="s">
        <v>76</v>
      </c>
      <c r="E24" s="14" t="s">
        <v>36</v>
      </c>
      <c r="F24" s="16">
        <v>3778.3</v>
      </c>
      <c r="G24" s="32"/>
      <c r="H24" s="32"/>
      <c r="I24" s="32">
        <v>8516</v>
      </c>
      <c r="J24" s="16">
        <f t="shared" si="1"/>
        <v>44.36707374354157</v>
      </c>
      <c r="K24" s="41"/>
      <c r="L24" s="41"/>
      <c r="M24" s="41" t="e">
        <f t="shared" si="2"/>
        <v>#DIV/0!</v>
      </c>
    </row>
    <row r="25" spans="2:13" ht="12.75">
      <c r="B25" s="5"/>
      <c r="C25" s="5" t="s">
        <v>89</v>
      </c>
      <c r="D25" s="5" t="s">
        <v>90</v>
      </c>
      <c r="E25" s="14" t="s">
        <v>36</v>
      </c>
      <c r="F25" s="16">
        <v>16962.22</v>
      </c>
      <c r="G25" s="32"/>
      <c r="H25" s="32"/>
      <c r="I25" s="32">
        <v>20938.64</v>
      </c>
      <c r="J25" s="16">
        <f t="shared" si="1"/>
        <v>81.00917729136181</v>
      </c>
      <c r="K25" s="41"/>
      <c r="L25" s="41"/>
      <c r="M25" s="41" t="e">
        <f t="shared" si="2"/>
        <v>#DIV/0!</v>
      </c>
    </row>
    <row r="26" spans="2:13" ht="12.75">
      <c r="B26" s="5"/>
      <c r="C26" s="5" t="s">
        <v>108</v>
      </c>
      <c r="D26" s="5" t="s">
        <v>109</v>
      </c>
      <c r="E26" s="14" t="s">
        <v>36</v>
      </c>
      <c r="F26" s="16">
        <v>0</v>
      </c>
      <c r="G26" s="32"/>
      <c r="H26" s="32"/>
      <c r="I26" s="32">
        <v>0</v>
      </c>
      <c r="J26" s="16" t="e">
        <f t="shared" si="1"/>
        <v>#DIV/0!</v>
      </c>
      <c r="K26" s="41"/>
      <c r="L26" s="41"/>
      <c r="M26" s="41" t="e">
        <f t="shared" si="2"/>
        <v>#DIV/0!</v>
      </c>
    </row>
    <row r="27" spans="2:13" ht="25.5">
      <c r="B27" s="5"/>
      <c r="C27" s="5" t="s">
        <v>91</v>
      </c>
      <c r="D27" s="5" t="s">
        <v>92</v>
      </c>
      <c r="E27" s="14" t="s">
        <v>36</v>
      </c>
      <c r="F27" s="16">
        <v>450</v>
      </c>
      <c r="G27" s="32"/>
      <c r="H27" s="32"/>
      <c r="I27" s="32">
        <v>0</v>
      </c>
      <c r="J27" s="16" t="e">
        <f t="shared" si="1"/>
        <v>#DIV/0!</v>
      </c>
      <c r="K27" s="41"/>
      <c r="L27" s="41"/>
      <c r="M27" s="41" t="e">
        <f t="shared" si="2"/>
        <v>#DIV/0!</v>
      </c>
    </row>
    <row r="28" spans="2:13" ht="12.75">
      <c r="B28" s="5"/>
      <c r="C28" s="5" t="s">
        <v>45</v>
      </c>
      <c r="D28" s="5" t="s">
        <v>48</v>
      </c>
      <c r="E28" s="14" t="s">
        <v>36</v>
      </c>
      <c r="F28" s="16">
        <v>18653.38</v>
      </c>
      <c r="G28" s="32"/>
      <c r="H28" s="32"/>
      <c r="I28" s="32">
        <v>990.76</v>
      </c>
      <c r="J28" s="16">
        <f t="shared" si="1"/>
        <v>1882.7344664701848</v>
      </c>
      <c r="K28" s="41"/>
      <c r="L28" s="41"/>
      <c r="M28" s="41" t="e">
        <f t="shared" si="2"/>
        <v>#DIV/0!</v>
      </c>
    </row>
    <row r="29" spans="2:13" ht="12.75">
      <c r="B29" s="5"/>
      <c r="C29" s="5" t="s">
        <v>51</v>
      </c>
      <c r="D29" s="5" t="s">
        <v>52</v>
      </c>
      <c r="E29" s="14" t="s">
        <v>36</v>
      </c>
      <c r="F29" s="16">
        <v>10376.5</v>
      </c>
      <c r="G29" s="32"/>
      <c r="H29" s="32"/>
      <c r="I29" s="32">
        <v>17852.13</v>
      </c>
      <c r="J29" s="16">
        <f t="shared" si="1"/>
        <v>58.124716770491816</v>
      </c>
      <c r="K29" s="41"/>
      <c r="L29" s="41"/>
      <c r="M29" s="41" t="e">
        <f t="shared" si="2"/>
        <v>#DIV/0!</v>
      </c>
    </row>
    <row r="30" spans="2:13" ht="12.75">
      <c r="B30" s="5"/>
      <c r="C30" s="5" t="s">
        <v>43</v>
      </c>
      <c r="D30" s="5" t="s">
        <v>44</v>
      </c>
      <c r="E30" s="14" t="s">
        <v>36</v>
      </c>
      <c r="F30" s="16">
        <v>22569.13</v>
      </c>
      <c r="G30" s="32"/>
      <c r="H30" s="32"/>
      <c r="I30" s="32">
        <v>4187.5</v>
      </c>
      <c r="J30" s="16">
        <f t="shared" si="1"/>
        <v>538.9642985074628</v>
      </c>
      <c r="K30" s="41"/>
      <c r="L30" s="41"/>
      <c r="M30" s="41" t="e">
        <f t="shared" si="2"/>
        <v>#DIV/0!</v>
      </c>
    </row>
    <row r="31" spans="2:13" ht="25.5">
      <c r="B31" s="12"/>
      <c r="C31" s="13" t="s">
        <v>26</v>
      </c>
      <c r="D31" s="13" t="s">
        <v>27</v>
      </c>
      <c r="E31" s="12"/>
      <c r="F31" s="15">
        <v>15021.49</v>
      </c>
      <c r="G31" s="42">
        <v>10250</v>
      </c>
      <c r="H31" s="42">
        <v>10250</v>
      </c>
      <c r="I31" s="42">
        <v>10589.66</v>
      </c>
      <c r="J31" s="16">
        <f t="shared" si="1"/>
        <v>141.85054099942775</v>
      </c>
      <c r="K31" s="41"/>
      <c r="L31" s="41"/>
      <c r="M31" s="41">
        <f t="shared" si="2"/>
        <v>103.31375609756097</v>
      </c>
    </row>
    <row r="32" spans="2:13" ht="12.75">
      <c r="B32" s="5"/>
      <c r="C32" s="5" t="s">
        <v>28</v>
      </c>
      <c r="D32" s="5" t="s">
        <v>29</v>
      </c>
      <c r="E32" s="14" t="s">
        <v>36</v>
      </c>
      <c r="F32" s="16">
        <v>1975.09</v>
      </c>
      <c r="G32" s="32"/>
      <c r="H32" s="32"/>
      <c r="I32" s="32">
        <v>8339.66</v>
      </c>
      <c r="J32" s="16">
        <f t="shared" si="1"/>
        <v>23.683099790638945</v>
      </c>
      <c r="K32" s="41"/>
      <c r="L32" s="41"/>
      <c r="M32" s="41" t="e">
        <f t="shared" si="2"/>
        <v>#DIV/0!</v>
      </c>
    </row>
    <row r="33" spans="2:13" ht="12.75">
      <c r="B33" s="5"/>
      <c r="C33" s="5" t="s">
        <v>93</v>
      </c>
      <c r="D33" s="5" t="s">
        <v>94</v>
      </c>
      <c r="E33" s="14" t="s">
        <v>36</v>
      </c>
      <c r="F33" s="16">
        <v>950</v>
      </c>
      <c r="G33" s="32"/>
      <c r="H33" s="32"/>
      <c r="I33" s="32">
        <v>1250</v>
      </c>
      <c r="J33" s="16">
        <f t="shared" si="1"/>
        <v>76</v>
      </c>
      <c r="K33" s="41"/>
      <c r="L33" s="41"/>
      <c r="M33" s="41" t="e">
        <f t="shared" si="2"/>
        <v>#DIV/0!</v>
      </c>
    </row>
    <row r="34" spans="2:13" ht="12.75">
      <c r="B34" s="5"/>
      <c r="C34" s="5" t="s">
        <v>95</v>
      </c>
      <c r="D34" s="5" t="s">
        <v>96</v>
      </c>
      <c r="E34" s="14" t="s">
        <v>36</v>
      </c>
      <c r="F34" s="16">
        <v>2575.5</v>
      </c>
      <c r="G34" s="32"/>
      <c r="H34" s="32"/>
      <c r="I34" s="32">
        <v>0</v>
      </c>
      <c r="J34" s="16" t="e">
        <f t="shared" si="1"/>
        <v>#DIV/0!</v>
      </c>
      <c r="K34" s="41"/>
      <c r="L34" s="41"/>
      <c r="M34" s="41" t="e">
        <f t="shared" si="2"/>
        <v>#DIV/0!</v>
      </c>
    </row>
    <row r="35" spans="2:13" ht="25.5">
      <c r="B35" s="5"/>
      <c r="C35" s="5" t="s">
        <v>34</v>
      </c>
      <c r="D35" s="5" t="s">
        <v>35</v>
      </c>
      <c r="E35" s="14" t="s">
        <v>36</v>
      </c>
      <c r="F35" s="16">
        <v>9520.9</v>
      </c>
      <c r="G35" s="32"/>
      <c r="H35" s="32"/>
      <c r="I35" s="32">
        <v>1000</v>
      </c>
      <c r="J35" s="16">
        <f t="shared" si="1"/>
        <v>952.0899999999999</v>
      </c>
      <c r="K35" s="41"/>
      <c r="L35" s="41"/>
      <c r="M35" s="41" t="e">
        <f t="shared" si="2"/>
        <v>#DIV/0!</v>
      </c>
    </row>
    <row r="36" spans="2:13" ht="12.75">
      <c r="B36" s="5"/>
      <c r="C36" s="21">
        <v>34</v>
      </c>
      <c r="D36" s="5"/>
      <c r="E36" s="14"/>
      <c r="F36" s="16"/>
      <c r="G36" s="32"/>
      <c r="H36" s="32"/>
      <c r="I36" s="32"/>
      <c r="J36" s="16"/>
      <c r="K36" s="41"/>
      <c r="L36" s="41"/>
      <c r="M36" s="41"/>
    </row>
    <row r="37" spans="2:13" ht="12.75">
      <c r="B37" s="12"/>
      <c r="C37" s="13" t="s">
        <v>97</v>
      </c>
      <c r="D37" s="13" t="s">
        <v>98</v>
      </c>
      <c r="E37" s="12"/>
      <c r="F37" s="15">
        <v>5230.44</v>
      </c>
      <c r="G37" s="42">
        <v>5200</v>
      </c>
      <c r="H37" s="42">
        <v>5200</v>
      </c>
      <c r="I37" s="42">
        <v>5200.09</v>
      </c>
      <c r="J37" s="16">
        <f t="shared" si="1"/>
        <v>100.5836437446275</v>
      </c>
      <c r="K37" s="41"/>
      <c r="L37" s="41"/>
      <c r="M37" s="41">
        <f t="shared" si="2"/>
        <v>100.00173076923078</v>
      </c>
    </row>
    <row r="38" spans="2:13" ht="25.5">
      <c r="B38" s="5"/>
      <c r="C38" s="5" t="s">
        <v>99</v>
      </c>
      <c r="D38" s="5" t="s">
        <v>100</v>
      </c>
      <c r="E38" s="14" t="s">
        <v>36</v>
      </c>
      <c r="F38" s="15">
        <v>5230.44</v>
      </c>
      <c r="G38" s="32"/>
      <c r="H38" s="32"/>
      <c r="I38" s="32">
        <v>5200.09</v>
      </c>
      <c r="J38" s="16">
        <f t="shared" si="1"/>
        <v>100.5836437446275</v>
      </c>
      <c r="K38" s="41"/>
      <c r="L38" s="41"/>
      <c r="M38" s="41" t="e">
        <f t="shared" si="2"/>
        <v>#DIV/0!</v>
      </c>
    </row>
    <row r="39" spans="2:13" ht="12.7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2:13" ht="25.5">
      <c r="B40" s="10" t="s">
        <v>122</v>
      </c>
      <c r="C40" s="11" t="s">
        <v>7</v>
      </c>
      <c r="D40" s="10" t="s">
        <v>123</v>
      </c>
      <c r="E40" s="11"/>
      <c r="F40" s="23">
        <f>F42+F44+F46+F49</f>
        <v>1006457.98</v>
      </c>
      <c r="G40" s="23">
        <v>256494.08</v>
      </c>
      <c r="H40" s="23">
        <v>256494.08</v>
      </c>
      <c r="I40" s="23">
        <v>259041.77</v>
      </c>
      <c r="J40" s="16">
        <f t="shared" si="1"/>
        <v>388.53115464737596</v>
      </c>
      <c r="K40" s="41"/>
      <c r="L40" s="41"/>
      <c r="M40" s="41">
        <f>(I40/H40)*100</f>
        <v>100.99327438668371</v>
      </c>
    </row>
    <row r="41" spans="2:13" ht="12.75">
      <c r="B41" s="10"/>
      <c r="C41" s="11">
        <v>32</v>
      </c>
      <c r="D41" s="10"/>
      <c r="E41" s="11"/>
      <c r="F41" s="23"/>
      <c r="G41" s="23"/>
      <c r="H41" s="23"/>
      <c r="I41" s="23"/>
      <c r="J41" s="16"/>
      <c r="K41" s="41"/>
      <c r="L41" s="41"/>
      <c r="M41" s="41"/>
    </row>
    <row r="42" spans="2:13" ht="25.5">
      <c r="B42" s="12"/>
      <c r="C42" s="13" t="s">
        <v>20</v>
      </c>
      <c r="D42" s="13" t="s">
        <v>21</v>
      </c>
      <c r="E42" s="12"/>
      <c r="F42" s="15">
        <v>62878.92</v>
      </c>
      <c r="G42" s="42">
        <v>78500</v>
      </c>
      <c r="H42" s="42">
        <v>78500</v>
      </c>
      <c r="I42" s="42">
        <v>78500</v>
      </c>
      <c r="J42" s="16">
        <f t="shared" si="1"/>
        <v>80.10053503184713</v>
      </c>
      <c r="K42" s="41"/>
      <c r="L42" s="41"/>
      <c r="M42" s="41">
        <f aca="true" t="shared" si="3" ref="M42:M50">(I42/H42)*100</f>
        <v>100</v>
      </c>
    </row>
    <row r="43" spans="2:13" ht="25.5">
      <c r="B43" s="5"/>
      <c r="C43" s="5" t="s">
        <v>22</v>
      </c>
      <c r="D43" s="5" t="s">
        <v>23</v>
      </c>
      <c r="E43" s="14" t="s">
        <v>36</v>
      </c>
      <c r="F43" s="16">
        <v>62878.92</v>
      </c>
      <c r="G43" s="32"/>
      <c r="H43" s="32"/>
      <c r="I43" s="32">
        <v>78500</v>
      </c>
      <c r="J43" s="16">
        <f t="shared" si="1"/>
        <v>80.10053503184713</v>
      </c>
      <c r="K43" s="41"/>
      <c r="L43" s="41"/>
      <c r="M43" s="41" t="e">
        <f t="shared" si="3"/>
        <v>#DIV/0!</v>
      </c>
    </row>
    <row r="44" spans="2:13" ht="12.75">
      <c r="B44" s="12"/>
      <c r="C44" s="13" t="s">
        <v>49</v>
      </c>
      <c r="D44" s="13" t="s">
        <v>50</v>
      </c>
      <c r="E44" s="12"/>
      <c r="F44" s="15">
        <f>F45</f>
        <v>166018.53</v>
      </c>
      <c r="G44" s="42">
        <v>49047.8</v>
      </c>
      <c r="H44" s="42">
        <v>49047.8</v>
      </c>
      <c r="I44" s="42">
        <v>49047.8</v>
      </c>
      <c r="J44" s="16">
        <f t="shared" si="1"/>
        <v>338.4831327806752</v>
      </c>
      <c r="K44" s="41"/>
      <c r="L44" s="41"/>
      <c r="M44" s="41">
        <f t="shared" si="3"/>
        <v>100</v>
      </c>
    </row>
    <row r="45" spans="2:13" ht="12.75">
      <c r="B45" s="5"/>
      <c r="C45" s="5" t="s">
        <v>101</v>
      </c>
      <c r="D45" s="5" t="s">
        <v>102</v>
      </c>
      <c r="E45" s="14" t="s">
        <v>36</v>
      </c>
      <c r="F45" s="16">
        <v>166018.53</v>
      </c>
      <c r="G45" s="32"/>
      <c r="H45" s="32"/>
      <c r="I45" s="32">
        <v>49047.8</v>
      </c>
      <c r="J45" s="16">
        <f t="shared" si="1"/>
        <v>338.4831327806752</v>
      </c>
      <c r="K45" s="41"/>
      <c r="L45" s="41"/>
      <c r="M45" s="41" t="e">
        <f t="shared" si="3"/>
        <v>#DIV/0!</v>
      </c>
    </row>
    <row r="46" spans="2:13" ht="12.75">
      <c r="B46" s="12"/>
      <c r="C46" s="13" t="s">
        <v>41</v>
      </c>
      <c r="D46" s="13" t="s">
        <v>42</v>
      </c>
      <c r="E46" s="12"/>
      <c r="F46" s="15">
        <v>767150</v>
      </c>
      <c r="G46" s="42">
        <v>113962.5</v>
      </c>
      <c r="H46" s="42">
        <v>113962.5</v>
      </c>
      <c r="I46" s="42">
        <v>113962.5</v>
      </c>
      <c r="J46" s="16">
        <f t="shared" si="1"/>
        <v>673.160030711857</v>
      </c>
      <c r="K46" s="41"/>
      <c r="L46" s="41"/>
      <c r="M46" s="41">
        <f t="shared" si="3"/>
        <v>100</v>
      </c>
    </row>
    <row r="47" spans="2:13" ht="12.75">
      <c r="B47" s="5"/>
      <c r="C47" s="5" t="s">
        <v>108</v>
      </c>
      <c r="D47" s="5" t="s">
        <v>109</v>
      </c>
      <c r="E47" s="14" t="s">
        <v>36</v>
      </c>
      <c r="F47" s="16">
        <v>767150</v>
      </c>
      <c r="G47" s="32"/>
      <c r="H47" s="32"/>
      <c r="I47" s="32">
        <v>103962.5</v>
      </c>
      <c r="J47" s="16">
        <f t="shared" si="1"/>
        <v>737.9103041962246</v>
      </c>
      <c r="K47" s="41"/>
      <c r="L47" s="41"/>
      <c r="M47" s="41" t="e">
        <f t="shared" si="3"/>
        <v>#DIV/0!</v>
      </c>
    </row>
    <row r="48" spans="2:13" ht="25.5">
      <c r="B48" s="5"/>
      <c r="C48" s="5" t="s">
        <v>91</v>
      </c>
      <c r="D48" s="5" t="s">
        <v>92</v>
      </c>
      <c r="E48" s="14" t="s">
        <v>36</v>
      </c>
      <c r="F48" s="16">
        <v>0</v>
      </c>
      <c r="G48" s="32"/>
      <c r="H48" s="32"/>
      <c r="I48" s="32">
        <v>10000</v>
      </c>
      <c r="J48" s="16">
        <f t="shared" si="1"/>
        <v>0</v>
      </c>
      <c r="K48" s="41"/>
      <c r="L48" s="41"/>
      <c r="M48" s="41" t="e">
        <f t="shared" si="3"/>
        <v>#DIV/0!</v>
      </c>
    </row>
    <row r="49" spans="2:13" ht="25.5">
      <c r="B49" s="12"/>
      <c r="C49" s="13" t="s">
        <v>26</v>
      </c>
      <c r="D49" s="13" t="s">
        <v>27</v>
      </c>
      <c r="E49" s="12"/>
      <c r="F49" s="15">
        <v>10410.53</v>
      </c>
      <c r="G49" s="42">
        <v>14983.78</v>
      </c>
      <c r="H49" s="42">
        <v>14983.78</v>
      </c>
      <c r="I49" s="42">
        <v>17531.47</v>
      </c>
      <c r="J49" s="16">
        <f t="shared" si="1"/>
        <v>59.38195713194615</v>
      </c>
      <c r="K49" s="41"/>
      <c r="L49" s="41"/>
      <c r="M49" s="41">
        <f t="shared" si="3"/>
        <v>117.00298589541491</v>
      </c>
    </row>
    <row r="50" spans="2:13" ht="12.75">
      <c r="B50" s="5"/>
      <c r="C50" s="5" t="s">
        <v>106</v>
      </c>
      <c r="D50" s="5" t="s">
        <v>107</v>
      </c>
      <c r="E50" s="14" t="s">
        <v>36</v>
      </c>
      <c r="F50" s="16">
        <v>10410.53</v>
      </c>
      <c r="G50" s="32"/>
      <c r="H50" s="32"/>
      <c r="I50" s="32">
        <v>17531.47</v>
      </c>
      <c r="J50" s="16">
        <f t="shared" si="1"/>
        <v>59.38195713194615</v>
      </c>
      <c r="K50" s="41"/>
      <c r="L50" s="41"/>
      <c r="M50" s="41" t="e">
        <f t="shared" si="3"/>
        <v>#DIV/0!</v>
      </c>
    </row>
    <row r="51" spans="2:13" ht="12.75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2:16" ht="12.75">
      <c r="B52" s="10" t="s">
        <v>124</v>
      </c>
      <c r="C52" s="11" t="s">
        <v>7</v>
      </c>
      <c r="D52" s="10" t="s">
        <v>125</v>
      </c>
      <c r="E52" s="11"/>
      <c r="F52" s="23">
        <f>F54+F58+F63+F70+F76+F82+F86</f>
        <v>39748.9</v>
      </c>
      <c r="G52" s="23">
        <v>31927.69</v>
      </c>
      <c r="H52" s="23">
        <v>31927.69</v>
      </c>
      <c r="I52" s="23">
        <f>I58+I63+I70+I76+I82+I87</f>
        <v>127579.16999999998</v>
      </c>
      <c r="J52" s="16">
        <f t="shared" si="1"/>
        <v>31.15626163738172</v>
      </c>
      <c r="K52" s="41"/>
      <c r="L52" s="41"/>
      <c r="M52" s="41">
        <f>(I52/H52)*100</f>
        <v>399.58784991961517</v>
      </c>
      <c r="P52" s="33"/>
    </row>
    <row r="53" spans="2:16" ht="12.75">
      <c r="B53" s="10"/>
      <c r="C53" s="21">
        <v>31</v>
      </c>
      <c r="D53" s="10"/>
      <c r="E53" s="11"/>
      <c r="F53" s="23"/>
      <c r="G53" s="23"/>
      <c r="H53" s="23"/>
      <c r="I53" s="23"/>
      <c r="J53" s="16"/>
      <c r="K53" s="41"/>
      <c r="L53" s="41"/>
      <c r="M53" s="41"/>
      <c r="P53" s="33"/>
    </row>
    <row r="54" spans="2:16" ht="12.75">
      <c r="B54" s="10"/>
      <c r="C54" s="34">
        <v>312</v>
      </c>
      <c r="D54" s="34" t="s">
        <v>161</v>
      </c>
      <c r="E54" s="24"/>
      <c r="F54" s="43">
        <f>F55</f>
        <v>14808.4</v>
      </c>
      <c r="G54" s="43">
        <v>0</v>
      </c>
      <c r="H54" s="43">
        <v>0</v>
      </c>
      <c r="I54" s="43">
        <v>0</v>
      </c>
      <c r="J54" s="16" t="e">
        <f t="shared" si="1"/>
        <v>#DIV/0!</v>
      </c>
      <c r="K54" s="41"/>
      <c r="L54" s="41"/>
      <c r="M54" s="41" t="e">
        <f aca="true" t="shared" si="4" ref="M54:M87">(I54/H54)*100</f>
        <v>#DIV/0!</v>
      </c>
      <c r="P54" s="33"/>
    </row>
    <row r="55" spans="2:16" ht="12.75">
      <c r="B55" s="10"/>
      <c r="C55" s="26">
        <v>3121</v>
      </c>
      <c r="D55" s="26" t="s">
        <v>161</v>
      </c>
      <c r="E55" s="27">
        <v>53002</v>
      </c>
      <c r="F55" s="44">
        <v>14808.4</v>
      </c>
      <c r="G55" s="44"/>
      <c r="H55" s="44"/>
      <c r="I55" s="44"/>
      <c r="J55" s="16" t="e">
        <f t="shared" si="1"/>
        <v>#DIV/0!</v>
      </c>
      <c r="K55" s="41"/>
      <c r="L55" s="41"/>
      <c r="M55" s="41" t="e">
        <f t="shared" si="4"/>
        <v>#DIV/0!</v>
      </c>
      <c r="P55" s="33"/>
    </row>
    <row r="56" spans="2:16" ht="12.75">
      <c r="B56" s="10"/>
      <c r="C56" s="26">
        <v>32</v>
      </c>
      <c r="D56" s="26"/>
      <c r="E56" s="27"/>
      <c r="F56" s="44"/>
      <c r="G56" s="44"/>
      <c r="H56" s="44"/>
      <c r="I56" s="44"/>
      <c r="J56" s="16" t="e">
        <f t="shared" si="1"/>
        <v>#DIV/0!</v>
      </c>
      <c r="K56" s="41"/>
      <c r="L56" s="41"/>
      <c r="M56" s="41" t="e">
        <f t="shared" si="4"/>
        <v>#DIV/0!</v>
      </c>
      <c r="P56" s="33"/>
    </row>
    <row r="57" spans="2:16" ht="12.75">
      <c r="B57" s="10"/>
      <c r="C57" s="21">
        <v>32</v>
      </c>
      <c r="D57" s="26"/>
      <c r="E57" s="27"/>
      <c r="F57" s="44"/>
      <c r="G57" s="44"/>
      <c r="H57" s="44"/>
      <c r="I57" s="44"/>
      <c r="J57" s="16"/>
      <c r="K57" s="41"/>
      <c r="L57" s="41"/>
      <c r="M57" s="41"/>
      <c r="P57" s="33"/>
    </row>
    <row r="58" spans="2:13" ht="25.5">
      <c r="B58" s="9"/>
      <c r="C58" s="9">
        <v>321</v>
      </c>
      <c r="D58" s="13" t="s">
        <v>21</v>
      </c>
      <c r="E58" s="8"/>
      <c r="F58" s="15">
        <f>F59+F60+F61+F62</f>
        <v>5000</v>
      </c>
      <c r="G58" s="15">
        <v>0</v>
      </c>
      <c r="H58" s="15">
        <v>0</v>
      </c>
      <c r="I58" s="15">
        <f>I59+I61+I62</f>
        <v>16266.47</v>
      </c>
      <c r="J58" s="16">
        <f t="shared" si="1"/>
        <v>30.738076546417265</v>
      </c>
      <c r="K58" s="41"/>
      <c r="L58" s="41"/>
      <c r="M58" s="41" t="e">
        <f t="shared" si="4"/>
        <v>#DIV/0!</v>
      </c>
    </row>
    <row r="59" spans="2:13" ht="12.75">
      <c r="B59" s="9"/>
      <c r="C59" s="5">
        <v>3211</v>
      </c>
      <c r="D59" s="5" t="s">
        <v>25</v>
      </c>
      <c r="E59" s="6">
        <v>32400</v>
      </c>
      <c r="F59" s="32"/>
      <c r="G59" s="32"/>
      <c r="H59" s="32"/>
      <c r="I59" s="32">
        <v>14824.81</v>
      </c>
      <c r="J59" s="16">
        <f t="shared" si="1"/>
        <v>0</v>
      </c>
      <c r="K59" s="41"/>
      <c r="L59" s="41"/>
      <c r="M59" s="41" t="e">
        <f t="shared" si="4"/>
        <v>#DIV/0!</v>
      </c>
    </row>
    <row r="60" spans="2:13" ht="12.75">
      <c r="B60" s="9"/>
      <c r="C60" s="5">
        <v>3212</v>
      </c>
      <c r="D60" s="5" t="s">
        <v>25</v>
      </c>
      <c r="E60" s="6">
        <v>47400</v>
      </c>
      <c r="F60" s="32">
        <v>5000</v>
      </c>
      <c r="G60" s="32"/>
      <c r="H60" s="32"/>
      <c r="I60" s="32"/>
      <c r="J60" s="16" t="e">
        <f t="shared" si="1"/>
        <v>#DIV/0!</v>
      </c>
      <c r="K60" s="41"/>
      <c r="L60" s="41"/>
      <c r="M60" s="41" t="e">
        <f t="shared" si="4"/>
        <v>#DIV/0!</v>
      </c>
    </row>
    <row r="61" spans="2:13" ht="12.75">
      <c r="B61" s="9"/>
      <c r="C61" s="5">
        <v>3211</v>
      </c>
      <c r="D61" s="5" t="s">
        <v>25</v>
      </c>
      <c r="E61" s="6">
        <v>62400</v>
      </c>
      <c r="F61" s="32"/>
      <c r="G61" s="32"/>
      <c r="H61" s="32"/>
      <c r="I61" s="32">
        <v>1400</v>
      </c>
      <c r="J61" s="16">
        <f t="shared" si="1"/>
        <v>0</v>
      </c>
      <c r="K61" s="41"/>
      <c r="L61" s="41"/>
      <c r="M61" s="41" t="e">
        <f t="shared" si="4"/>
        <v>#DIV/0!</v>
      </c>
    </row>
    <row r="62" spans="2:13" ht="25.5">
      <c r="B62" s="9"/>
      <c r="C62" s="5">
        <v>3212</v>
      </c>
      <c r="D62" s="5" t="s">
        <v>23</v>
      </c>
      <c r="E62" s="6">
        <v>32400</v>
      </c>
      <c r="F62" s="32"/>
      <c r="G62" s="32"/>
      <c r="H62" s="32"/>
      <c r="I62" s="32">
        <v>41.66</v>
      </c>
      <c r="J62" s="16">
        <f t="shared" si="1"/>
        <v>0</v>
      </c>
      <c r="K62" s="41"/>
      <c r="L62" s="41"/>
      <c r="M62" s="41" t="e">
        <f t="shared" si="4"/>
        <v>#DIV/0!</v>
      </c>
    </row>
    <row r="63" spans="2:13" ht="12.75">
      <c r="B63" s="12"/>
      <c r="C63" s="13" t="s">
        <v>49</v>
      </c>
      <c r="D63" s="13" t="s">
        <v>50</v>
      </c>
      <c r="E63" s="6"/>
      <c r="F63" s="42">
        <f>F64+F65+F66+F67+F68+F69</f>
        <v>8074.1</v>
      </c>
      <c r="G63" s="42">
        <v>14200</v>
      </c>
      <c r="H63" s="42">
        <v>14200</v>
      </c>
      <c r="I63" s="42">
        <f>I64+I65+I66+I67+I68+I69</f>
        <v>82143.76999999999</v>
      </c>
      <c r="J63" s="16">
        <f t="shared" si="1"/>
        <v>9.829229897775573</v>
      </c>
      <c r="K63" s="41"/>
      <c r="L63" s="41"/>
      <c r="M63" s="41">
        <f t="shared" si="4"/>
        <v>578.4772535211266</v>
      </c>
    </row>
    <row r="64" spans="2:13" ht="25.5">
      <c r="B64" s="12"/>
      <c r="C64" s="5">
        <v>3221</v>
      </c>
      <c r="D64" s="5" t="s">
        <v>71</v>
      </c>
      <c r="E64" s="6">
        <v>32400</v>
      </c>
      <c r="F64" s="42"/>
      <c r="G64" s="42"/>
      <c r="H64" s="42"/>
      <c r="I64" s="42">
        <v>6800.86</v>
      </c>
      <c r="J64" s="16">
        <f t="shared" si="1"/>
        <v>0</v>
      </c>
      <c r="K64" s="41"/>
      <c r="L64" s="41"/>
      <c r="M64" s="41" t="e">
        <f t="shared" si="4"/>
        <v>#DIV/0!</v>
      </c>
    </row>
    <row r="65" spans="2:13" ht="25.5">
      <c r="B65" s="12"/>
      <c r="C65" s="5">
        <v>3221</v>
      </c>
      <c r="D65" s="5" t="s">
        <v>71</v>
      </c>
      <c r="E65" s="6">
        <v>47400</v>
      </c>
      <c r="F65" s="42">
        <v>566.5</v>
      </c>
      <c r="G65" s="42"/>
      <c r="H65" s="42"/>
      <c r="I65" s="42">
        <v>40818.89</v>
      </c>
      <c r="J65" s="16">
        <f t="shared" si="1"/>
        <v>1.3878378368446571</v>
      </c>
      <c r="K65" s="41"/>
      <c r="L65" s="41"/>
      <c r="M65" s="41" t="e">
        <f t="shared" si="4"/>
        <v>#DIV/0!</v>
      </c>
    </row>
    <row r="66" spans="2:13" ht="12.75">
      <c r="B66" s="5"/>
      <c r="C66" s="5" t="s">
        <v>101</v>
      </c>
      <c r="D66" s="5" t="s">
        <v>102</v>
      </c>
      <c r="E66" s="14" t="s">
        <v>126</v>
      </c>
      <c r="F66" s="32">
        <v>3850</v>
      </c>
      <c r="G66" s="32"/>
      <c r="H66" s="32"/>
      <c r="I66" s="32">
        <v>3850</v>
      </c>
      <c r="J66" s="16">
        <f t="shared" si="1"/>
        <v>100</v>
      </c>
      <c r="K66" s="41"/>
      <c r="L66" s="41"/>
      <c r="M66" s="41" t="e">
        <f t="shared" si="4"/>
        <v>#DIV/0!</v>
      </c>
    </row>
    <row r="67" spans="2:13" ht="25.5">
      <c r="B67" s="5"/>
      <c r="C67" s="5">
        <v>3224</v>
      </c>
      <c r="D67" s="5" t="s">
        <v>84</v>
      </c>
      <c r="E67" s="14">
        <v>32400</v>
      </c>
      <c r="F67" s="32"/>
      <c r="G67" s="32"/>
      <c r="H67" s="32"/>
      <c r="I67" s="32">
        <v>147.21</v>
      </c>
      <c r="J67" s="16">
        <f t="shared" si="1"/>
        <v>0</v>
      </c>
      <c r="K67" s="41"/>
      <c r="L67" s="41"/>
      <c r="M67" s="41" t="e">
        <f t="shared" si="4"/>
        <v>#DIV/0!</v>
      </c>
    </row>
    <row r="68" spans="2:13" ht="25.5">
      <c r="B68" s="5"/>
      <c r="C68" s="5">
        <v>3225</v>
      </c>
      <c r="D68" s="5" t="s">
        <v>84</v>
      </c>
      <c r="E68" s="14">
        <v>47400</v>
      </c>
      <c r="F68" s="32">
        <v>3657.6</v>
      </c>
      <c r="G68" s="32"/>
      <c r="H68" s="32"/>
      <c r="I68" s="32">
        <v>4276.81</v>
      </c>
      <c r="J68" s="16">
        <f t="shared" si="1"/>
        <v>85.5216855553555</v>
      </c>
      <c r="K68" s="41"/>
      <c r="L68" s="41"/>
      <c r="M68" s="41" t="e">
        <f t="shared" si="4"/>
        <v>#DIV/0!</v>
      </c>
    </row>
    <row r="69" spans="2:13" ht="12.75">
      <c r="B69" s="5"/>
      <c r="C69" s="5" t="s">
        <v>85</v>
      </c>
      <c r="D69" s="5" t="s">
        <v>86</v>
      </c>
      <c r="E69" s="14" t="s">
        <v>134</v>
      </c>
      <c r="F69" s="32"/>
      <c r="G69" s="32"/>
      <c r="H69" s="32"/>
      <c r="I69" s="32">
        <v>26250</v>
      </c>
      <c r="J69" s="16">
        <f t="shared" si="1"/>
        <v>0</v>
      </c>
      <c r="K69" s="41"/>
      <c r="L69" s="41"/>
      <c r="M69" s="41" t="e">
        <f t="shared" si="4"/>
        <v>#DIV/0!</v>
      </c>
    </row>
    <row r="70" spans="2:13" ht="12.75">
      <c r="B70" s="12"/>
      <c r="C70" s="13" t="s">
        <v>41</v>
      </c>
      <c r="D70" s="13" t="s">
        <v>42</v>
      </c>
      <c r="E70" s="12"/>
      <c r="F70" s="42">
        <f>F71+F72+F73+F74+F75</f>
        <v>1050.96</v>
      </c>
      <c r="G70" s="42">
        <v>10990</v>
      </c>
      <c r="H70" s="42">
        <v>10990</v>
      </c>
      <c r="I70" s="42">
        <f>I71+I73+I74+I75</f>
        <v>9990.08</v>
      </c>
      <c r="J70" s="16">
        <f t="shared" si="1"/>
        <v>10.520035875588585</v>
      </c>
      <c r="K70" s="41"/>
      <c r="L70" s="41"/>
      <c r="M70" s="41">
        <f t="shared" si="4"/>
        <v>90.90154686078253</v>
      </c>
    </row>
    <row r="71" spans="2:13" ht="25.5">
      <c r="B71" s="5"/>
      <c r="C71" s="5" t="s">
        <v>72</v>
      </c>
      <c r="D71" s="5" t="s">
        <v>73</v>
      </c>
      <c r="E71" s="14" t="s">
        <v>126</v>
      </c>
      <c r="F71" s="32"/>
      <c r="G71" s="32"/>
      <c r="H71" s="32"/>
      <c r="I71" s="32">
        <v>2152.77</v>
      </c>
      <c r="J71" s="16">
        <f t="shared" si="1"/>
        <v>0</v>
      </c>
      <c r="K71" s="41"/>
      <c r="L71" s="41"/>
      <c r="M71" s="41" t="e">
        <f t="shared" si="4"/>
        <v>#DIV/0!</v>
      </c>
    </row>
    <row r="72" spans="2:13" ht="25.5">
      <c r="B72" s="5"/>
      <c r="C72" s="5" t="s">
        <v>53</v>
      </c>
      <c r="D72" s="5" t="s">
        <v>73</v>
      </c>
      <c r="E72" s="14">
        <v>62400</v>
      </c>
      <c r="F72" s="32">
        <v>1050.96</v>
      </c>
      <c r="G72" s="32"/>
      <c r="H72" s="32"/>
      <c r="I72" s="32"/>
      <c r="J72" s="16" t="e">
        <f t="shared" si="1"/>
        <v>#DIV/0!</v>
      </c>
      <c r="K72" s="41"/>
      <c r="L72" s="41"/>
      <c r="M72" s="41" t="e">
        <f t="shared" si="4"/>
        <v>#DIV/0!</v>
      </c>
    </row>
    <row r="73" spans="2:13" ht="12.75">
      <c r="B73" s="5"/>
      <c r="C73" s="5">
        <v>3235</v>
      </c>
      <c r="D73" s="5" t="s">
        <v>109</v>
      </c>
      <c r="E73" s="14">
        <v>47400</v>
      </c>
      <c r="F73" s="32"/>
      <c r="G73" s="32"/>
      <c r="H73" s="32"/>
      <c r="I73" s="32">
        <v>1875</v>
      </c>
      <c r="J73" s="16">
        <f t="shared" si="1"/>
        <v>0</v>
      </c>
      <c r="K73" s="41"/>
      <c r="L73" s="41"/>
      <c r="M73" s="41" t="e">
        <f t="shared" si="4"/>
        <v>#DIV/0!</v>
      </c>
    </row>
    <row r="74" spans="2:13" ht="12.75">
      <c r="B74" s="5"/>
      <c r="C74" s="5" t="s">
        <v>45</v>
      </c>
      <c r="D74" s="5" t="s">
        <v>48</v>
      </c>
      <c r="E74" s="14" t="s">
        <v>132</v>
      </c>
      <c r="F74" s="32"/>
      <c r="G74" s="32"/>
      <c r="H74" s="32"/>
      <c r="I74" s="32">
        <v>5000</v>
      </c>
      <c r="J74" s="16">
        <f t="shared" si="1"/>
        <v>0</v>
      </c>
      <c r="K74" s="41"/>
      <c r="L74" s="41"/>
      <c r="M74" s="41" t="e">
        <f t="shared" si="4"/>
        <v>#DIV/0!</v>
      </c>
    </row>
    <row r="75" spans="2:13" ht="12.75">
      <c r="B75" s="5"/>
      <c r="C75" s="5">
        <v>3239</v>
      </c>
      <c r="D75" s="5" t="s">
        <v>44</v>
      </c>
      <c r="E75" s="14">
        <v>32400</v>
      </c>
      <c r="F75" s="32"/>
      <c r="G75" s="32"/>
      <c r="H75" s="32"/>
      <c r="I75" s="32">
        <v>962.31</v>
      </c>
      <c r="J75" s="16">
        <f aca="true" t="shared" si="5" ref="J75:J105">(F75/I75)*100</f>
        <v>0</v>
      </c>
      <c r="K75" s="41"/>
      <c r="L75" s="41"/>
      <c r="M75" s="41" t="e">
        <f t="shared" si="4"/>
        <v>#DIV/0!</v>
      </c>
    </row>
    <row r="76" spans="2:13" ht="25.5">
      <c r="B76" s="12"/>
      <c r="C76" s="13" t="s">
        <v>26</v>
      </c>
      <c r="D76" s="13" t="s">
        <v>27</v>
      </c>
      <c r="E76" s="12"/>
      <c r="F76" s="42">
        <f>F77+F78+F79+F80</f>
        <v>10815.44</v>
      </c>
      <c r="G76" s="42">
        <v>6737.69</v>
      </c>
      <c r="H76" s="42">
        <v>6737.69</v>
      </c>
      <c r="I76" s="42">
        <f>I77+I78</f>
        <v>801.09</v>
      </c>
      <c r="J76" s="16">
        <f t="shared" si="5"/>
        <v>1350.0905016914453</v>
      </c>
      <c r="K76" s="41"/>
      <c r="L76" s="41"/>
      <c r="M76" s="41">
        <f t="shared" si="4"/>
        <v>11.889683259396024</v>
      </c>
    </row>
    <row r="77" spans="2:13" ht="12.75">
      <c r="B77" s="5"/>
      <c r="C77" s="5" t="s">
        <v>106</v>
      </c>
      <c r="D77" s="5" t="s">
        <v>107</v>
      </c>
      <c r="E77" s="14" t="s">
        <v>126</v>
      </c>
      <c r="F77" s="32"/>
      <c r="G77" s="32"/>
      <c r="H77" s="32"/>
      <c r="I77" s="32">
        <v>0</v>
      </c>
      <c r="J77" s="16" t="e">
        <f t="shared" si="5"/>
        <v>#DIV/0!</v>
      </c>
      <c r="K77" s="41"/>
      <c r="L77" s="41"/>
      <c r="M77" s="41" t="e">
        <f t="shared" si="4"/>
        <v>#DIV/0!</v>
      </c>
    </row>
    <row r="78" spans="2:13" ht="12.75">
      <c r="B78" s="5"/>
      <c r="C78" s="5" t="s">
        <v>28</v>
      </c>
      <c r="D78" s="5" t="s">
        <v>29</v>
      </c>
      <c r="E78" s="14" t="s">
        <v>126</v>
      </c>
      <c r="F78" s="32"/>
      <c r="G78" s="32"/>
      <c r="H78" s="32"/>
      <c r="I78" s="32">
        <v>801.09</v>
      </c>
      <c r="J78" s="16">
        <f t="shared" si="5"/>
        <v>0</v>
      </c>
      <c r="K78" s="41"/>
      <c r="L78" s="41"/>
      <c r="M78" s="41" t="e">
        <f t="shared" si="4"/>
        <v>#DIV/0!</v>
      </c>
    </row>
    <row r="79" spans="2:13" ht="12.75">
      <c r="B79" s="5"/>
      <c r="C79" s="5" t="s">
        <v>93</v>
      </c>
      <c r="D79" s="5" t="s">
        <v>29</v>
      </c>
      <c r="E79" s="14">
        <v>62400</v>
      </c>
      <c r="F79" s="32">
        <v>623.84</v>
      </c>
      <c r="G79" s="32"/>
      <c r="H79" s="32"/>
      <c r="I79" s="32">
        <v>0</v>
      </c>
      <c r="J79" s="16" t="e">
        <f t="shared" si="5"/>
        <v>#DIV/0!</v>
      </c>
      <c r="K79" s="41"/>
      <c r="L79" s="41"/>
      <c r="M79" s="41" t="e">
        <f t="shared" si="4"/>
        <v>#DIV/0!</v>
      </c>
    </row>
    <row r="80" spans="2:13" ht="12.75">
      <c r="B80" s="5"/>
      <c r="C80" s="5">
        <v>3299</v>
      </c>
      <c r="D80" s="5" t="s">
        <v>162</v>
      </c>
      <c r="E80" s="14">
        <v>55359</v>
      </c>
      <c r="F80" s="32">
        <v>10191.6</v>
      </c>
      <c r="G80" s="32"/>
      <c r="H80" s="32"/>
      <c r="I80" s="32">
        <v>0</v>
      </c>
      <c r="J80" s="16" t="e">
        <f t="shared" si="5"/>
        <v>#DIV/0!</v>
      </c>
      <c r="K80" s="41"/>
      <c r="L80" s="41"/>
      <c r="M80" s="41" t="e">
        <f t="shared" si="4"/>
        <v>#DIV/0!</v>
      </c>
    </row>
    <row r="81" spans="2:13" ht="12.75">
      <c r="B81" s="5"/>
      <c r="C81" s="21">
        <v>34</v>
      </c>
      <c r="D81" s="5"/>
      <c r="E81" s="14"/>
      <c r="F81" s="32"/>
      <c r="G81" s="32"/>
      <c r="H81" s="32"/>
      <c r="I81" s="32"/>
      <c r="J81" s="16"/>
      <c r="K81" s="41"/>
      <c r="L81" s="41"/>
      <c r="M81" s="41"/>
    </row>
    <row r="82" spans="2:13" ht="12.75">
      <c r="B82" s="5"/>
      <c r="C82" s="13" t="s">
        <v>97</v>
      </c>
      <c r="D82" s="13" t="s">
        <v>98</v>
      </c>
      <c r="E82" s="14"/>
      <c r="F82" s="32">
        <f>F83+F84</f>
        <v>0</v>
      </c>
      <c r="G82" s="32"/>
      <c r="H82" s="32"/>
      <c r="I82" s="42">
        <f>I83+I84</f>
        <v>7.76</v>
      </c>
      <c r="J82" s="16">
        <f t="shared" si="5"/>
        <v>0</v>
      </c>
      <c r="K82" s="41"/>
      <c r="L82" s="41"/>
      <c r="M82" s="41" t="e">
        <f t="shared" si="4"/>
        <v>#DIV/0!</v>
      </c>
    </row>
    <row r="83" spans="2:13" ht="12.75">
      <c r="B83" s="5"/>
      <c r="C83" s="13">
        <v>3431</v>
      </c>
      <c r="D83" s="13" t="s">
        <v>150</v>
      </c>
      <c r="E83" s="14">
        <v>32400</v>
      </c>
      <c r="F83" s="32">
        <v>0</v>
      </c>
      <c r="G83" s="32"/>
      <c r="H83" s="32"/>
      <c r="I83" s="32">
        <v>3</v>
      </c>
      <c r="J83" s="16">
        <f t="shared" si="5"/>
        <v>0</v>
      </c>
      <c r="K83" s="41"/>
      <c r="L83" s="41"/>
      <c r="M83" s="41" t="e">
        <f t="shared" si="4"/>
        <v>#DIV/0!</v>
      </c>
    </row>
    <row r="84" spans="2:13" ht="12.75">
      <c r="B84" s="5"/>
      <c r="C84" s="13">
        <v>3432</v>
      </c>
      <c r="D84" s="13" t="s">
        <v>149</v>
      </c>
      <c r="E84" s="14">
        <v>47400</v>
      </c>
      <c r="F84" s="32">
        <v>0</v>
      </c>
      <c r="G84" s="32"/>
      <c r="H84" s="32"/>
      <c r="I84" s="32">
        <v>4.76</v>
      </c>
      <c r="J84" s="16">
        <f t="shared" si="5"/>
        <v>0</v>
      </c>
      <c r="K84" s="41"/>
      <c r="L84" s="41"/>
      <c r="M84" s="41" t="e">
        <f t="shared" si="4"/>
        <v>#DIV/0!</v>
      </c>
    </row>
    <row r="85" spans="2:13" ht="12.75">
      <c r="B85" s="5"/>
      <c r="C85" s="13">
        <v>42</v>
      </c>
      <c r="D85" s="13"/>
      <c r="E85" s="14"/>
      <c r="F85" s="32"/>
      <c r="G85" s="32"/>
      <c r="H85" s="32"/>
      <c r="I85" s="32"/>
      <c r="J85" s="16" t="e">
        <f t="shared" si="5"/>
        <v>#DIV/0!</v>
      </c>
      <c r="K85" s="41"/>
      <c r="L85" s="41"/>
      <c r="M85" s="41" t="e">
        <f t="shared" si="4"/>
        <v>#DIV/0!</v>
      </c>
    </row>
    <row r="86" spans="2:13" ht="12.75">
      <c r="B86" s="5"/>
      <c r="C86" s="13" t="s">
        <v>65</v>
      </c>
      <c r="D86" s="13" t="s">
        <v>66</v>
      </c>
      <c r="E86" s="14"/>
      <c r="F86" s="32"/>
      <c r="G86" s="32"/>
      <c r="H86" s="32"/>
      <c r="I86" s="32"/>
      <c r="J86" s="16" t="e">
        <f t="shared" si="5"/>
        <v>#DIV/0!</v>
      </c>
      <c r="K86" s="41"/>
      <c r="L86" s="41"/>
      <c r="M86" s="41" t="e">
        <f t="shared" si="4"/>
        <v>#DIV/0!</v>
      </c>
    </row>
    <row r="87" spans="2:13" ht="12.75">
      <c r="B87" s="5"/>
      <c r="C87" s="5">
        <v>4224</v>
      </c>
      <c r="D87" s="5" t="s">
        <v>157</v>
      </c>
      <c r="E87" s="14">
        <v>47400</v>
      </c>
      <c r="F87" s="32"/>
      <c r="G87" s="32"/>
      <c r="H87" s="32"/>
      <c r="I87" s="32">
        <v>18370</v>
      </c>
      <c r="J87" s="16">
        <f t="shared" si="5"/>
        <v>0</v>
      </c>
      <c r="K87" s="41"/>
      <c r="L87" s="41"/>
      <c r="M87" s="41" t="e">
        <f t="shared" si="4"/>
        <v>#DIV/0!</v>
      </c>
    </row>
    <row r="88" spans="2:13" ht="12.7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2"/>
    </row>
    <row r="89" spans="2:13" ht="25.5">
      <c r="B89" s="10" t="s">
        <v>127</v>
      </c>
      <c r="C89" s="11" t="s">
        <v>7</v>
      </c>
      <c r="D89" s="10" t="s">
        <v>128</v>
      </c>
      <c r="E89" s="11"/>
      <c r="F89" s="23">
        <f>F91+F93+F95+F98+F100+F104</f>
        <v>6625318.21</v>
      </c>
      <c r="G89" s="23">
        <v>7368600</v>
      </c>
      <c r="H89" s="23">
        <v>7368600</v>
      </c>
      <c r="I89" s="23">
        <v>7568672.369999999</v>
      </c>
      <c r="J89" s="16">
        <f t="shared" si="5"/>
        <v>87.53606823121082</v>
      </c>
      <c r="K89" s="41"/>
      <c r="L89" s="41"/>
      <c r="M89" s="41">
        <f>(I89/H89)*100</f>
        <v>102.71520193795291</v>
      </c>
    </row>
    <row r="90" spans="2:13" ht="12.75">
      <c r="B90" s="10"/>
      <c r="C90" s="11">
        <v>31</v>
      </c>
      <c r="D90" s="10"/>
      <c r="E90" s="11"/>
      <c r="F90" s="23"/>
      <c r="G90" s="23"/>
      <c r="H90" s="23"/>
      <c r="I90" s="23"/>
      <c r="J90" s="16"/>
      <c r="K90" s="41"/>
      <c r="L90" s="41"/>
      <c r="M90" s="41"/>
    </row>
    <row r="91" spans="2:13" ht="12.75">
      <c r="B91" s="12"/>
      <c r="C91" s="13" t="s">
        <v>8</v>
      </c>
      <c r="D91" s="13" t="s">
        <v>9</v>
      </c>
      <c r="E91" s="12"/>
      <c r="F91" s="15">
        <v>5342059.22</v>
      </c>
      <c r="G91" s="42">
        <v>6045000</v>
      </c>
      <c r="H91" s="42">
        <v>6045000</v>
      </c>
      <c r="I91" s="42">
        <v>6152692.32</v>
      </c>
      <c r="J91" s="16">
        <f t="shared" si="5"/>
        <v>86.8247417904362</v>
      </c>
      <c r="K91" s="41"/>
      <c r="L91" s="41"/>
      <c r="M91" s="41">
        <f aca="true" t="shared" si="6" ref="M91:M105">(I91/H91)*100</f>
        <v>101.78151066997518</v>
      </c>
    </row>
    <row r="92" spans="2:13" ht="12.75">
      <c r="B92" s="5"/>
      <c r="C92" s="5" t="s">
        <v>10</v>
      </c>
      <c r="D92" s="5" t="s">
        <v>11</v>
      </c>
      <c r="E92" s="14" t="s">
        <v>103</v>
      </c>
      <c r="F92" s="16">
        <v>5342059.22</v>
      </c>
      <c r="G92" s="32"/>
      <c r="H92" s="32"/>
      <c r="I92" s="32">
        <v>6152692.32</v>
      </c>
      <c r="J92" s="16">
        <f t="shared" si="5"/>
        <v>86.8247417904362</v>
      </c>
      <c r="K92" s="41"/>
      <c r="L92" s="41"/>
      <c r="M92" s="41" t="e">
        <f t="shared" si="6"/>
        <v>#DIV/0!</v>
      </c>
    </row>
    <row r="93" spans="2:13" ht="12.75">
      <c r="B93" s="12"/>
      <c r="C93" s="13" t="s">
        <v>17</v>
      </c>
      <c r="D93" s="13" t="s">
        <v>18</v>
      </c>
      <c r="E93" s="12"/>
      <c r="F93" s="15">
        <v>203218.82</v>
      </c>
      <c r="G93" s="42">
        <v>281600</v>
      </c>
      <c r="H93" s="42">
        <v>281600</v>
      </c>
      <c r="I93" s="42">
        <v>268513.92</v>
      </c>
      <c r="J93" s="16">
        <f t="shared" si="5"/>
        <v>75.68278769309241</v>
      </c>
      <c r="K93" s="41"/>
      <c r="L93" s="41"/>
      <c r="M93" s="41">
        <f t="shared" si="6"/>
        <v>95.35295454545454</v>
      </c>
    </row>
    <row r="94" spans="2:13" ht="12.75">
      <c r="B94" s="5"/>
      <c r="C94" s="5" t="s">
        <v>19</v>
      </c>
      <c r="D94" s="5" t="s">
        <v>18</v>
      </c>
      <c r="E94" s="14" t="s">
        <v>103</v>
      </c>
      <c r="F94" s="16">
        <v>203218.82</v>
      </c>
      <c r="G94" s="32"/>
      <c r="H94" s="32"/>
      <c r="I94" s="32">
        <v>268513.92</v>
      </c>
      <c r="J94" s="16">
        <f t="shared" si="5"/>
        <v>75.68278769309241</v>
      </c>
      <c r="K94" s="41"/>
      <c r="L94" s="41"/>
      <c r="M94" s="41" t="e">
        <f t="shared" si="6"/>
        <v>#DIV/0!</v>
      </c>
    </row>
    <row r="95" spans="2:13" ht="12.75">
      <c r="B95" s="12"/>
      <c r="C95" s="13" t="s">
        <v>13</v>
      </c>
      <c r="D95" s="13" t="s">
        <v>14</v>
      </c>
      <c r="E95" s="12"/>
      <c r="F95" s="15">
        <v>882558.77</v>
      </c>
      <c r="G95" s="42">
        <v>910000</v>
      </c>
      <c r="H95" s="42">
        <v>910000</v>
      </c>
      <c r="I95" s="42">
        <v>1015413.75</v>
      </c>
      <c r="J95" s="16">
        <f t="shared" si="5"/>
        <v>86.91617284087398</v>
      </c>
      <c r="K95" s="41"/>
      <c r="L95" s="41"/>
      <c r="M95" s="41">
        <f t="shared" si="6"/>
        <v>111.58392857142859</v>
      </c>
    </row>
    <row r="96" spans="2:13" ht="25.5">
      <c r="B96" s="5"/>
      <c r="C96" s="5" t="s">
        <v>15</v>
      </c>
      <c r="D96" s="5" t="s">
        <v>16</v>
      </c>
      <c r="E96" s="14" t="s">
        <v>103</v>
      </c>
      <c r="F96" s="16">
        <v>882558.77</v>
      </c>
      <c r="G96" s="32"/>
      <c r="H96" s="32"/>
      <c r="I96" s="32">
        <v>1015413.75</v>
      </c>
      <c r="J96" s="16">
        <f t="shared" si="5"/>
        <v>86.91617284087398</v>
      </c>
      <c r="K96" s="41"/>
      <c r="L96" s="41"/>
      <c r="M96" s="41" t="e">
        <f t="shared" si="6"/>
        <v>#DIV/0!</v>
      </c>
    </row>
    <row r="97" spans="2:13" ht="12.75">
      <c r="B97" s="5"/>
      <c r="C97" s="11">
        <v>32</v>
      </c>
      <c r="D97" s="5"/>
      <c r="E97" s="14"/>
      <c r="F97" s="16"/>
      <c r="G97" s="32"/>
      <c r="H97" s="32"/>
      <c r="I97" s="32"/>
      <c r="J97" s="16"/>
      <c r="K97" s="41"/>
      <c r="L97" s="41"/>
      <c r="M97" s="41"/>
    </row>
    <row r="98" spans="2:13" ht="12.75">
      <c r="B98" s="12"/>
      <c r="C98" s="13" t="s">
        <v>41</v>
      </c>
      <c r="D98" s="13" t="s">
        <v>42</v>
      </c>
      <c r="E98" s="12"/>
      <c r="F98" s="15">
        <v>27139.76</v>
      </c>
      <c r="G98" s="42">
        <v>85000</v>
      </c>
      <c r="H98" s="42">
        <v>85000</v>
      </c>
      <c r="I98" s="42">
        <v>88869.1</v>
      </c>
      <c r="J98" s="16">
        <f t="shared" si="5"/>
        <v>30.539028751275747</v>
      </c>
      <c r="K98" s="41"/>
      <c r="L98" s="41"/>
      <c r="M98" s="41">
        <f t="shared" si="6"/>
        <v>104.55188235294118</v>
      </c>
    </row>
    <row r="99" spans="2:13" ht="12.75">
      <c r="B99" s="5"/>
      <c r="C99" s="5" t="s">
        <v>45</v>
      </c>
      <c r="D99" s="5" t="s">
        <v>48</v>
      </c>
      <c r="E99" s="14" t="s">
        <v>103</v>
      </c>
      <c r="F99" s="16">
        <v>27139.76</v>
      </c>
      <c r="G99" s="32"/>
      <c r="H99" s="32"/>
      <c r="I99" s="32">
        <v>88869.1</v>
      </c>
      <c r="J99" s="16">
        <f t="shared" si="5"/>
        <v>30.539028751275747</v>
      </c>
      <c r="K99" s="41"/>
      <c r="L99" s="41"/>
      <c r="M99" s="41" t="e">
        <f t="shared" si="6"/>
        <v>#DIV/0!</v>
      </c>
    </row>
    <row r="100" spans="2:13" ht="25.5">
      <c r="B100" s="12"/>
      <c r="C100" s="13" t="s">
        <v>26</v>
      </c>
      <c r="D100" s="13" t="s">
        <v>27</v>
      </c>
      <c r="E100" s="12"/>
      <c r="F100" s="15">
        <v>117463.5</v>
      </c>
      <c r="G100" s="42">
        <v>38000</v>
      </c>
      <c r="H100" s="42">
        <v>38000</v>
      </c>
      <c r="I100" s="42">
        <v>31888.89</v>
      </c>
      <c r="J100" s="16">
        <f t="shared" si="5"/>
        <v>368.3524261898109</v>
      </c>
      <c r="K100" s="41"/>
      <c r="L100" s="41"/>
      <c r="M100" s="41">
        <f t="shared" si="6"/>
        <v>83.91813157894737</v>
      </c>
    </row>
    <row r="101" spans="2:13" ht="12.75">
      <c r="B101" s="5"/>
      <c r="C101" s="5" t="s">
        <v>95</v>
      </c>
      <c r="D101" s="5" t="s">
        <v>96</v>
      </c>
      <c r="E101" s="14" t="s">
        <v>103</v>
      </c>
      <c r="F101" s="16">
        <v>45375</v>
      </c>
      <c r="G101" s="32"/>
      <c r="H101" s="32"/>
      <c r="I101" s="32">
        <v>18529.52</v>
      </c>
      <c r="J101" s="16">
        <f t="shared" si="5"/>
        <v>244.87952197358592</v>
      </c>
      <c r="K101" s="41"/>
      <c r="L101" s="41"/>
      <c r="M101" s="41" t="e">
        <f t="shared" si="6"/>
        <v>#DIV/0!</v>
      </c>
    </row>
    <row r="102" spans="2:13" ht="12.75">
      <c r="B102" s="5"/>
      <c r="C102" s="5" t="s">
        <v>46</v>
      </c>
      <c r="D102" s="5" t="s">
        <v>47</v>
      </c>
      <c r="E102" s="14" t="s">
        <v>103</v>
      </c>
      <c r="F102" s="16">
        <v>72088.5</v>
      </c>
      <c r="G102" s="32"/>
      <c r="H102" s="32"/>
      <c r="I102" s="32">
        <v>13359.37</v>
      </c>
      <c r="J102" s="16">
        <f t="shared" si="5"/>
        <v>539.6100265207116</v>
      </c>
      <c r="K102" s="41"/>
      <c r="L102" s="41"/>
      <c r="M102" s="41" t="e">
        <f t="shared" si="6"/>
        <v>#DIV/0!</v>
      </c>
    </row>
    <row r="103" spans="2:13" ht="12.75">
      <c r="B103" s="5"/>
      <c r="C103" s="11">
        <v>34</v>
      </c>
      <c r="D103" s="5"/>
      <c r="E103" s="14"/>
      <c r="F103" s="16"/>
      <c r="G103" s="32"/>
      <c r="H103" s="32"/>
      <c r="I103" s="32"/>
      <c r="J103" s="16"/>
      <c r="K103" s="41"/>
      <c r="L103" s="41"/>
      <c r="M103" s="41"/>
    </row>
    <row r="104" spans="2:13" ht="12.75">
      <c r="B104" s="12"/>
      <c r="C104" s="13" t="s">
        <v>97</v>
      </c>
      <c r="D104" s="13" t="s">
        <v>98</v>
      </c>
      <c r="E104" s="12"/>
      <c r="F104" s="15">
        <v>52878.14</v>
      </c>
      <c r="G104" s="42">
        <v>9000</v>
      </c>
      <c r="H104" s="42">
        <v>9000</v>
      </c>
      <c r="I104" s="42">
        <v>11294.39</v>
      </c>
      <c r="J104" s="16">
        <f t="shared" si="5"/>
        <v>468.18057460385205</v>
      </c>
      <c r="K104" s="41"/>
      <c r="L104" s="41"/>
      <c r="M104" s="41">
        <f t="shared" si="6"/>
        <v>125.49322222222222</v>
      </c>
    </row>
    <row r="105" spans="2:13" ht="12.75">
      <c r="B105" s="5"/>
      <c r="C105" s="5" t="s">
        <v>104</v>
      </c>
      <c r="D105" s="5" t="s">
        <v>105</v>
      </c>
      <c r="E105" s="14" t="s">
        <v>103</v>
      </c>
      <c r="F105" s="16">
        <v>52878.14</v>
      </c>
      <c r="G105" s="32"/>
      <c r="H105" s="32"/>
      <c r="I105" s="32">
        <v>11294.39</v>
      </c>
      <c r="J105" s="16">
        <f t="shared" si="5"/>
        <v>468.18057460385205</v>
      </c>
      <c r="K105" s="41"/>
      <c r="L105" s="41"/>
      <c r="M105" s="41" t="e">
        <f t="shared" si="6"/>
        <v>#DIV/0!</v>
      </c>
    </row>
    <row r="106" spans="2:13" ht="25.5">
      <c r="B106" s="7" t="s">
        <v>37</v>
      </c>
      <c r="C106" s="2" t="s">
        <v>6</v>
      </c>
      <c r="D106" s="7" t="s">
        <v>38</v>
      </c>
      <c r="E106" s="2"/>
      <c r="F106" s="39"/>
      <c r="G106" s="39"/>
      <c r="H106" s="39"/>
      <c r="I106" s="39"/>
      <c r="J106" s="52"/>
      <c r="K106" s="41"/>
      <c r="L106" s="41"/>
      <c r="M106" s="41"/>
    </row>
    <row r="107" spans="2:13" ht="12.75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</row>
    <row r="108" spans="2:13" ht="25.5">
      <c r="B108" s="10" t="s">
        <v>129</v>
      </c>
      <c r="C108" s="11" t="s">
        <v>7</v>
      </c>
      <c r="D108" s="10" t="s">
        <v>130</v>
      </c>
      <c r="E108" s="11"/>
      <c r="F108" s="23">
        <f>F110+F112+F114</f>
        <v>0</v>
      </c>
      <c r="G108" s="23">
        <v>635836.1</v>
      </c>
      <c r="H108" s="23">
        <v>635836.1</v>
      </c>
      <c r="I108" s="23">
        <f>I110+I112+I114</f>
        <v>460027.05999999994</v>
      </c>
      <c r="J108" s="16">
        <f aca="true" t="shared" si="7" ref="J108:J171">(F108/I108)*100</f>
        <v>0</v>
      </c>
      <c r="K108" s="41"/>
      <c r="L108" s="41"/>
      <c r="M108" s="41">
        <f>(I108/H108)*100</f>
        <v>72.34994364113643</v>
      </c>
    </row>
    <row r="109" spans="2:13" ht="12.75">
      <c r="B109" s="10"/>
      <c r="C109" s="11">
        <v>32</v>
      </c>
      <c r="D109" s="10"/>
      <c r="E109" s="11"/>
      <c r="F109" s="23"/>
      <c r="G109" s="23"/>
      <c r="H109" s="23"/>
      <c r="I109" s="23"/>
      <c r="J109" s="16"/>
      <c r="K109" s="41"/>
      <c r="L109" s="41"/>
      <c r="M109" s="41"/>
    </row>
    <row r="110" spans="2:13" ht="25.5">
      <c r="B110" s="12"/>
      <c r="C110" s="13" t="s">
        <v>20</v>
      </c>
      <c r="D110" s="13" t="s">
        <v>21</v>
      </c>
      <c r="E110" s="12"/>
      <c r="F110" s="42">
        <f>F111</f>
        <v>0</v>
      </c>
      <c r="G110" s="42">
        <v>11261.9</v>
      </c>
      <c r="H110" s="42">
        <v>11261.9</v>
      </c>
      <c r="I110" s="42">
        <v>11041.22</v>
      </c>
      <c r="J110" s="16">
        <f t="shared" si="7"/>
        <v>0</v>
      </c>
      <c r="K110" s="41"/>
      <c r="L110" s="41"/>
      <c r="M110" s="41">
        <f aca="true" t="shared" si="8" ref="M110:M116">(I110/H110)*100</f>
        <v>98.04047274438594</v>
      </c>
    </row>
    <row r="111" spans="2:13" ht="25.5">
      <c r="B111" s="5"/>
      <c r="C111" s="5" t="s">
        <v>22</v>
      </c>
      <c r="D111" s="5" t="s">
        <v>23</v>
      </c>
      <c r="E111" s="14" t="s">
        <v>63</v>
      </c>
      <c r="F111" s="32"/>
      <c r="G111" s="32"/>
      <c r="H111" s="32"/>
      <c r="I111" s="32">
        <v>11041.22</v>
      </c>
      <c r="J111" s="16">
        <f t="shared" si="7"/>
        <v>0</v>
      </c>
      <c r="K111" s="41"/>
      <c r="L111" s="41"/>
      <c r="M111" s="41" t="e">
        <f t="shared" si="8"/>
        <v>#DIV/0!</v>
      </c>
    </row>
    <row r="112" spans="2:13" ht="12.75">
      <c r="B112" s="12"/>
      <c r="C112" s="13" t="s">
        <v>49</v>
      </c>
      <c r="D112" s="13" t="s">
        <v>50</v>
      </c>
      <c r="E112" s="12"/>
      <c r="F112" s="42">
        <f>F113</f>
        <v>0</v>
      </c>
      <c r="G112" s="42">
        <v>624574.2</v>
      </c>
      <c r="H112" s="42">
        <v>624574.2</v>
      </c>
      <c r="I112" s="42">
        <v>446819.36</v>
      </c>
      <c r="J112" s="16">
        <f t="shared" si="7"/>
        <v>0</v>
      </c>
      <c r="K112" s="41"/>
      <c r="L112" s="41"/>
      <c r="M112" s="41">
        <f t="shared" si="8"/>
        <v>71.53983625964698</v>
      </c>
    </row>
    <row r="113" spans="2:13" ht="12.75">
      <c r="B113" s="5"/>
      <c r="C113" s="5" t="s">
        <v>101</v>
      </c>
      <c r="D113" s="5" t="s">
        <v>102</v>
      </c>
      <c r="E113" s="14" t="s">
        <v>12</v>
      </c>
      <c r="F113" s="32"/>
      <c r="G113" s="32"/>
      <c r="H113" s="32"/>
      <c r="I113" s="32">
        <v>446819.36</v>
      </c>
      <c r="J113" s="16">
        <f t="shared" si="7"/>
        <v>0</v>
      </c>
      <c r="K113" s="41"/>
      <c r="L113" s="41"/>
      <c r="M113" s="41" t="e">
        <f t="shared" si="8"/>
        <v>#DIV/0!</v>
      </c>
    </row>
    <row r="114" spans="2:13" ht="25.5">
      <c r="B114" s="12"/>
      <c r="C114" s="13" t="s">
        <v>26</v>
      </c>
      <c r="D114" s="13" t="s">
        <v>27</v>
      </c>
      <c r="E114" s="12"/>
      <c r="F114" s="42">
        <f>F115+F116</f>
        <v>0</v>
      </c>
      <c r="G114" s="42">
        <v>0</v>
      </c>
      <c r="H114" s="42">
        <v>0</v>
      </c>
      <c r="I114" s="42">
        <f>I115+I116</f>
        <v>2166.48</v>
      </c>
      <c r="J114" s="16">
        <f t="shared" si="7"/>
        <v>0</v>
      </c>
      <c r="K114" s="41"/>
      <c r="L114" s="41"/>
      <c r="M114" s="41" t="e">
        <f t="shared" si="8"/>
        <v>#DIV/0!</v>
      </c>
    </row>
    <row r="115" spans="2:13" ht="12.75">
      <c r="B115" s="12"/>
      <c r="C115" s="5">
        <v>3292</v>
      </c>
      <c r="D115" s="5" t="s">
        <v>151</v>
      </c>
      <c r="E115" s="6">
        <v>11001</v>
      </c>
      <c r="F115" s="42"/>
      <c r="G115" s="42"/>
      <c r="H115" s="42"/>
      <c r="I115" s="32">
        <v>1820.94</v>
      </c>
      <c r="J115" s="16">
        <f t="shared" si="7"/>
        <v>0</v>
      </c>
      <c r="K115" s="41"/>
      <c r="L115" s="41"/>
      <c r="M115" s="41" t="e">
        <f t="shared" si="8"/>
        <v>#DIV/0!</v>
      </c>
    </row>
    <row r="116" spans="2:13" ht="12.75">
      <c r="B116" s="12"/>
      <c r="C116" s="5" t="s">
        <v>93</v>
      </c>
      <c r="D116" s="5" t="s">
        <v>44</v>
      </c>
      <c r="E116" s="6">
        <v>11001</v>
      </c>
      <c r="F116" s="42"/>
      <c r="G116" s="42"/>
      <c r="H116" s="42"/>
      <c r="I116" s="32">
        <v>345.54</v>
      </c>
      <c r="J116" s="16">
        <f t="shared" si="7"/>
        <v>0</v>
      </c>
      <c r="K116" s="41"/>
      <c r="L116" s="41"/>
      <c r="M116" s="41" t="e">
        <f t="shared" si="8"/>
        <v>#DIV/0!</v>
      </c>
    </row>
    <row r="117" spans="2:13" ht="12.75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2"/>
    </row>
    <row r="118" spans="2:13" ht="12.75">
      <c r="B118" s="10" t="s">
        <v>39</v>
      </c>
      <c r="C118" s="11" t="s">
        <v>7</v>
      </c>
      <c r="D118" s="10" t="s">
        <v>40</v>
      </c>
      <c r="E118" s="11"/>
      <c r="F118" s="23">
        <v>0</v>
      </c>
      <c r="G118" s="23">
        <v>3400</v>
      </c>
      <c r="H118" s="23">
        <v>3400</v>
      </c>
      <c r="I118" s="23">
        <v>3400</v>
      </c>
      <c r="J118" s="16">
        <f t="shared" si="7"/>
        <v>0</v>
      </c>
      <c r="K118" s="41"/>
      <c r="L118" s="41"/>
      <c r="M118" s="41">
        <f>(I118/H118)*100</f>
        <v>100</v>
      </c>
    </row>
    <row r="119" spans="2:13" ht="12.75">
      <c r="B119" s="10"/>
      <c r="C119" s="11">
        <v>32</v>
      </c>
      <c r="D119" s="10"/>
      <c r="E119" s="11"/>
      <c r="F119" s="23"/>
      <c r="G119" s="23"/>
      <c r="H119" s="23"/>
      <c r="I119" s="23"/>
      <c r="J119" s="16"/>
      <c r="K119" s="41"/>
      <c r="L119" s="41"/>
      <c r="M119" s="41"/>
    </row>
    <row r="120" spans="2:13" ht="25.5">
      <c r="B120" s="12"/>
      <c r="C120" s="13" t="s">
        <v>20</v>
      </c>
      <c r="D120" s="13" t="s">
        <v>21</v>
      </c>
      <c r="E120" s="12"/>
      <c r="F120" s="42"/>
      <c r="G120" s="42">
        <v>3400</v>
      </c>
      <c r="H120" s="42">
        <v>3400</v>
      </c>
      <c r="I120" s="42">
        <v>3400</v>
      </c>
      <c r="J120" s="16">
        <f t="shared" si="7"/>
        <v>0</v>
      </c>
      <c r="K120" s="41"/>
      <c r="L120" s="41"/>
      <c r="M120" s="41">
        <f aca="true" t="shared" si="9" ref="M120:M121">(I120/H120)*100</f>
        <v>100</v>
      </c>
    </row>
    <row r="121" spans="2:13" ht="12.75">
      <c r="B121" s="5"/>
      <c r="C121" s="5" t="s">
        <v>24</v>
      </c>
      <c r="D121" s="5" t="s">
        <v>25</v>
      </c>
      <c r="E121" s="14" t="s">
        <v>132</v>
      </c>
      <c r="F121" s="32"/>
      <c r="G121" s="32"/>
      <c r="H121" s="32"/>
      <c r="I121" s="32">
        <v>3400</v>
      </c>
      <c r="J121" s="16">
        <f t="shared" si="7"/>
        <v>0</v>
      </c>
      <c r="K121" s="41"/>
      <c r="L121" s="41"/>
      <c r="M121" s="41" t="e">
        <f t="shared" si="9"/>
        <v>#DIV/0!</v>
      </c>
    </row>
    <row r="122" spans="2:13" ht="12.75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2"/>
    </row>
    <row r="123" spans="2:13" ht="12.75">
      <c r="B123" s="10" t="s">
        <v>163</v>
      </c>
      <c r="C123" s="11" t="s">
        <v>7</v>
      </c>
      <c r="D123" s="10" t="s">
        <v>164</v>
      </c>
      <c r="E123" s="24"/>
      <c r="F123" s="23">
        <v>120490.79</v>
      </c>
      <c r="G123" s="23">
        <v>0</v>
      </c>
      <c r="H123" s="23">
        <v>0</v>
      </c>
      <c r="I123" s="23">
        <v>0</v>
      </c>
      <c r="J123" s="16" t="e">
        <f t="shared" si="7"/>
        <v>#DIV/0!</v>
      </c>
      <c r="K123" s="41"/>
      <c r="L123" s="41"/>
      <c r="M123" s="41" t="e">
        <f>(I123/H123)*100</f>
        <v>#DIV/0!</v>
      </c>
    </row>
    <row r="124" spans="2:13" ht="12.75">
      <c r="B124" s="8"/>
      <c r="C124" s="21" t="s">
        <v>165</v>
      </c>
      <c r="D124" s="9" t="s">
        <v>166</v>
      </c>
      <c r="E124" s="17"/>
      <c r="F124" s="15"/>
      <c r="G124" s="41"/>
      <c r="H124" s="15"/>
      <c r="I124" s="15"/>
      <c r="J124" s="16"/>
      <c r="K124" s="41"/>
      <c r="L124" s="41"/>
      <c r="M124" s="41"/>
    </row>
    <row r="125" spans="2:13" ht="12.75">
      <c r="B125" s="8"/>
      <c r="C125" s="9" t="s">
        <v>8</v>
      </c>
      <c r="D125" s="9" t="s">
        <v>9</v>
      </c>
      <c r="E125" s="17"/>
      <c r="F125" s="15">
        <v>90206.66</v>
      </c>
      <c r="G125" s="41"/>
      <c r="H125" s="15"/>
      <c r="I125" s="15"/>
      <c r="J125" s="16" t="e">
        <f t="shared" si="7"/>
        <v>#DIV/0!</v>
      </c>
      <c r="K125" s="41"/>
      <c r="L125" s="41"/>
      <c r="M125" s="41" t="e">
        <f aca="true" t="shared" si="10" ref="M125:M131">(I125/H125)*100</f>
        <v>#DIV/0!</v>
      </c>
    </row>
    <row r="126" spans="2:13" ht="12.75">
      <c r="B126" s="8"/>
      <c r="C126" s="19" t="s">
        <v>10</v>
      </c>
      <c r="D126" s="19" t="s">
        <v>11</v>
      </c>
      <c r="E126" s="20" t="s">
        <v>167</v>
      </c>
      <c r="F126" s="16">
        <v>90206.66</v>
      </c>
      <c r="G126" s="41"/>
      <c r="H126" s="15"/>
      <c r="I126" s="15"/>
      <c r="J126" s="16" t="e">
        <f t="shared" si="7"/>
        <v>#DIV/0!</v>
      </c>
      <c r="K126" s="41"/>
      <c r="L126" s="41"/>
      <c r="M126" s="41" t="e">
        <f t="shared" si="10"/>
        <v>#DIV/0!</v>
      </c>
    </row>
    <row r="127" spans="2:13" ht="12.75">
      <c r="B127" s="8"/>
      <c r="C127" s="9" t="s">
        <v>13</v>
      </c>
      <c r="D127" s="9" t="s">
        <v>14</v>
      </c>
      <c r="E127" s="17"/>
      <c r="F127" s="15">
        <f>F128</f>
        <v>14884.13</v>
      </c>
      <c r="G127" s="41"/>
      <c r="H127" s="15"/>
      <c r="I127" s="15"/>
      <c r="J127" s="16" t="e">
        <f t="shared" si="7"/>
        <v>#DIV/0!</v>
      </c>
      <c r="K127" s="41"/>
      <c r="L127" s="41"/>
      <c r="M127" s="41" t="e">
        <f t="shared" si="10"/>
        <v>#DIV/0!</v>
      </c>
    </row>
    <row r="128" spans="2:13" ht="25.5">
      <c r="B128" s="8"/>
      <c r="C128" s="19" t="s">
        <v>15</v>
      </c>
      <c r="D128" s="19" t="s">
        <v>16</v>
      </c>
      <c r="E128" s="20" t="s">
        <v>167</v>
      </c>
      <c r="F128" s="16">
        <v>14884.13</v>
      </c>
      <c r="G128" s="41"/>
      <c r="H128" s="15"/>
      <c r="I128" s="15"/>
      <c r="J128" s="16" t="e">
        <f t="shared" si="7"/>
        <v>#DIV/0!</v>
      </c>
      <c r="K128" s="41"/>
      <c r="L128" s="41"/>
      <c r="M128" s="41" t="e">
        <f t="shared" si="10"/>
        <v>#DIV/0!</v>
      </c>
    </row>
    <row r="129" spans="2:13" ht="12.75">
      <c r="B129" s="8"/>
      <c r="C129" s="21" t="s">
        <v>168</v>
      </c>
      <c r="D129" s="9" t="s">
        <v>169</v>
      </c>
      <c r="E129" s="17"/>
      <c r="F129" s="15"/>
      <c r="G129" s="41"/>
      <c r="H129" s="15"/>
      <c r="I129" s="15"/>
      <c r="J129" s="16"/>
      <c r="K129" s="41"/>
      <c r="L129" s="41"/>
      <c r="M129" s="41"/>
    </row>
    <row r="130" spans="2:13" ht="25.5">
      <c r="B130" s="8"/>
      <c r="C130" s="9" t="s">
        <v>20</v>
      </c>
      <c r="D130" s="9" t="s">
        <v>21</v>
      </c>
      <c r="E130" s="17"/>
      <c r="F130" s="15">
        <f>F131</f>
        <v>15400</v>
      </c>
      <c r="G130" s="41"/>
      <c r="H130" s="15"/>
      <c r="I130" s="15"/>
      <c r="J130" s="16" t="e">
        <f t="shared" si="7"/>
        <v>#DIV/0!</v>
      </c>
      <c r="K130" s="41"/>
      <c r="L130" s="41"/>
      <c r="M130" s="41" t="e">
        <f t="shared" si="10"/>
        <v>#DIV/0!</v>
      </c>
    </row>
    <row r="131" spans="2:13" ht="25.5">
      <c r="B131" s="8"/>
      <c r="C131" s="19" t="s">
        <v>22</v>
      </c>
      <c r="D131" s="19" t="s">
        <v>23</v>
      </c>
      <c r="E131" s="20" t="s">
        <v>167</v>
      </c>
      <c r="F131" s="16">
        <v>15400</v>
      </c>
      <c r="G131" s="41"/>
      <c r="H131" s="15"/>
      <c r="I131" s="15"/>
      <c r="J131" s="16" t="e">
        <f t="shared" si="7"/>
        <v>#DIV/0!</v>
      </c>
      <c r="K131" s="41"/>
      <c r="L131" s="41"/>
      <c r="M131" s="41" t="e">
        <f t="shared" si="10"/>
        <v>#DIV/0!</v>
      </c>
    </row>
    <row r="132" spans="2:13" ht="12.75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2"/>
    </row>
    <row r="133" spans="2:13" ht="12.75">
      <c r="B133" s="10" t="s">
        <v>144</v>
      </c>
      <c r="C133" s="11" t="s">
        <v>7</v>
      </c>
      <c r="D133" s="10" t="s">
        <v>145</v>
      </c>
      <c r="E133" s="11"/>
      <c r="F133" s="23">
        <f>F135+F138+F141+F143+F146</f>
        <v>15000</v>
      </c>
      <c r="G133" s="23">
        <v>0</v>
      </c>
      <c r="H133" s="23">
        <v>0</v>
      </c>
      <c r="I133" s="23">
        <v>0</v>
      </c>
      <c r="J133" s="16" t="e">
        <f t="shared" si="7"/>
        <v>#DIV/0!</v>
      </c>
      <c r="K133" s="41"/>
      <c r="L133" s="41"/>
      <c r="M133" s="41" t="e">
        <f>(I133/H133)*100</f>
        <v>#DIV/0!</v>
      </c>
    </row>
    <row r="134" spans="2:13" ht="12.75">
      <c r="B134" s="10"/>
      <c r="C134" s="11">
        <v>31</v>
      </c>
      <c r="D134" s="10"/>
      <c r="E134" s="11"/>
      <c r="F134" s="23"/>
      <c r="G134" s="23"/>
      <c r="H134" s="23"/>
      <c r="I134" s="23"/>
      <c r="J134" s="16"/>
      <c r="K134" s="41"/>
      <c r="L134" s="41"/>
      <c r="M134" s="41"/>
    </row>
    <row r="135" spans="2:13" ht="12.75">
      <c r="B135" s="12"/>
      <c r="C135" s="13" t="s">
        <v>17</v>
      </c>
      <c r="D135" s="13" t="s">
        <v>18</v>
      </c>
      <c r="E135" s="12"/>
      <c r="F135" s="42">
        <v>1000</v>
      </c>
      <c r="G135" s="41"/>
      <c r="H135" s="42">
        <v>0</v>
      </c>
      <c r="I135" s="42">
        <v>0</v>
      </c>
      <c r="J135" s="16" t="e">
        <f t="shared" si="7"/>
        <v>#DIV/0!</v>
      </c>
      <c r="K135" s="41"/>
      <c r="L135" s="41"/>
      <c r="M135" s="41" t="e">
        <f aca="true" t="shared" si="11" ref="M135:M147">(I135/H135)*100</f>
        <v>#DIV/0!</v>
      </c>
    </row>
    <row r="136" spans="2:13" ht="12.75">
      <c r="B136" s="5"/>
      <c r="C136" s="5" t="s">
        <v>19</v>
      </c>
      <c r="D136" s="5" t="s">
        <v>18</v>
      </c>
      <c r="E136" s="14" t="s">
        <v>12</v>
      </c>
      <c r="F136" s="32">
        <v>1000</v>
      </c>
      <c r="G136" s="41"/>
      <c r="H136" s="32"/>
      <c r="I136" s="32">
        <v>0</v>
      </c>
      <c r="J136" s="16" t="e">
        <f t="shared" si="7"/>
        <v>#DIV/0!</v>
      </c>
      <c r="K136" s="41"/>
      <c r="L136" s="41"/>
      <c r="M136" s="41" t="e">
        <f t="shared" si="11"/>
        <v>#DIV/0!</v>
      </c>
    </row>
    <row r="137" spans="2:13" ht="12.75">
      <c r="B137" s="5"/>
      <c r="C137" s="11">
        <v>32</v>
      </c>
      <c r="D137" s="5"/>
      <c r="E137" s="14"/>
      <c r="F137" s="32"/>
      <c r="G137" s="41"/>
      <c r="H137" s="32"/>
      <c r="I137" s="32"/>
      <c r="J137" s="16"/>
      <c r="K137" s="41"/>
      <c r="L137" s="41"/>
      <c r="M137" s="41"/>
    </row>
    <row r="138" spans="2:13" ht="25.5">
      <c r="B138" s="12"/>
      <c r="C138" s="13" t="s">
        <v>20</v>
      </c>
      <c r="D138" s="13" t="s">
        <v>21</v>
      </c>
      <c r="E138" s="12"/>
      <c r="F138" s="42">
        <v>2900</v>
      </c>
      <c r="G138" s="41"/>
      <c r="H138" s="42">
        <v>0</v>
      </c>
      <c r="I138" s="42">
        <v>0</v>
      </c>
      <c r="J138" s="16" t="e">
        <f t="shared" si="7"/>
        <v>#DIV/0!</v>
      </c>
      <c r="K138" s="41"/>
      <c r="L138" s="41"/>
      <c r="M138" s="41" t="e">
        <f t="shared" si="11"/>
        <v>#DIV/0!</v>
      </c>
    </row>
    <row r="139" spans="2:13" ht="12.75">
      <c r="B139" s="5"/>
      <c r="C139" s="5" t="s">
        <v>24</v>
      </c>
      <c r="D139" s="5" t="s">
        <v>25</v>
      </c>
      <c r="E139" s="14" t="s">
        <v>12</v>
      </c>
      <c r="F139" s="32">
        <v>1900</v>
      </c>
      <c r="G139" s="41"/>
      <c r="H139" s="32"/>
      <c r="I139" s="32">
        <v>0</v>
      </c>
      <c r="J139" s="16" t="e">
        <f t="shared" si="7"/>
        <v>#DIV/0!</v>
      </c>
      <c r="K139" s="41"/>
      <c r="L139" s="41"/>
      <c r="M139" s="41" t="e">
        <f t="shared" si="11"/>
        <v>#DIV/0!</v>
      </c>
    </row>
    <row r="140" spans="2:13" ht="25.5">
      <c r="B140" s="5"/>
      <c r="C140" s="5" t="s">
        <v>81</v>
      </c>
      <c r="D140" s="5" t="s">
        <v>82</v>
      </c>
      <c r="E140" s="14" t="s">
        <v>12</v>
      </c>
      <c r="F140" s="32">
        <v>1000</v>
      </c>
      <c r="G140" s="41"/>
      <c r="H140" s="32"/>
      <c r="I140" s="32">
        <v>0</v>
      </c>
      <c r="J140" s="16" t="e">
        <f t="shared" si="7"/>
        <v>#DIV/0!</v>
      </c>
      <c r="K140" s="41"/>
      <c r="L140" s="41"/>
      <c r="M140" s="41" t="e">
        <f t="shared" si="11"/>
        <v>#DIV/0!</v>
      </c>
    </row>
    <row r="141" spans="2:13" ht="12.75">
      <c r="B141" s="12"/>
      <c r="C141" s="13" t="s">
        <v>49</v>
      </c>
      <c r="D141" s="13" t="s">
        <v>50</v>
      </c>
      <c r="E141" s="12"/>
      <c r="F141" s="42">
        <v>5000</v>
      </c>
      <c r="G141" s="41"/>
      <c r="H141" s="42">
        <v>0</v>
      </c>
      <c r="I141" s="42">
        <v>0</v>
      </c>
      <c r="J141" s="16" t="e">
        <f t="shared" si="7"/>
        <v>#DIV/0!</v>
      </c>
      <c r="K141" s="41"/>
      <c r="L141" s="41"/>
      <c r="M141" s="41" t="e">
        <f t="shared" si="11"/>
        <v>#DIV/0!</v>
      </c>
    </row>
    <row r="142" spans="2:13" ht="25.5">
      <c r="B142" s="5"/>
      <c r="C142" s="5" t="s">
        <v>70</v>
      </c>
      <c r="D142" s="5" t="s">
        <v>118</v>
      </c>
      <c r="E142" s="14" t="s">
        <v>12</v>
      </c>
      <c r="F142" s="32">
        <v>5000</v>
      </c>
      <c r="G142" s="41"/>
      <c r="H142" s="32"/>
      <c r="I142" s="32">
        <v>0</v>
      </c>
      <c r="J142" s="16" t="e">
        <f t="shared" si="7"/>
        <v>#DIV/0!</v>
      </c>
      <c r="K142" s="41"/>
      <c r="L142" s="41"/>
      <c r="M142" s="41" t="e">
        <f t="shared" si="11"/>
        <v>#DIV/0!</v>
      </c>
    </row>
    <row r="143" spans="2:13" ht="12.75">
      <c r="B143" s="12"/>
      <c r="C143" s="13" t="s">
        <v>41</v>
      </c>
      <c r="D143" s="13" t="s">
        <v>42</v>
      </c>
      <c r="E143" s="12"/>
      <c r="F143" s="42">
        <v>5600</v>
      </c>
      <c r="G143" s="41"/>
      <c r="H143" s="42">
        <v>0</v>
      </c>
      <c r="I143" s="42">
        <v>0</v>
      </c>
      <c r="J143" s="16" t="e">
        <f t="shared" si="7"/>
        <v>#DIV/0!</v>
      </c>
      <c r="K143" s="41"/>
      <c r="L143" s="41"/>
      <c r="M143" s="41" t="e">
        <f t="shared" si="11"/>
        <v>#DIV/0!</v>
      </c>
    </row>
    <row r="144" spans="2:13" ht="25.5">
      <c r="B144" s="5"/>
      <c r="C144" s="5" t="s">
        <v>69</v>
      </c>
      <c r="D144" s="5" t="s">
        <v>76</v>
      </c>
      <c r="E144" s="14" t="s">
        <v>12</v>
      </c>
      <c r="F144" s="32">
        <v>1500</v>
      </c>
      <c r="G144" s="41"/>
      <c r="H144" s="32"/>
      <c r="I144" s="32">
        <v>0</v>
      </c>
      <c r="J144" s="16" t="e">
        <f t="shared" si="7"/>
        <v>#DIV/0!</v>
      </c>
      <c r="K144" s="41"/>
      <c r="L144" s="41"/>
      <c r="M144" s="41" t="e">
        <f t="shared" si="11"/>
        <v>#DIV/0!</v>
      </c>
    </row>
    <row r="145" spans="2:13" ht="12.75">
      <c r="B145" s="5"/>
      <c r="C145" s="5" t="s">
        <v>45</v>
      </c>
      <c r="D145" s="5" t="s">
        <v>119</v>
      </c>
      <c r="E145" s="14" t="s">
        <v>12</v>
      </c>
      <c r="F145" s="32">
        <v>4100</v>
      </c>
      <c r="G145" s="41"/>
      <c r="H145" s="32"/>
      <c r="I145" s="32">
        <v>0</v>
      </c>
      <c r="J145" s="16" t="e">
        <f t="shared" si="7"/>
        <v>#DIV/0!</v>
      </c>
      <c r="K145" s="41"/>
      <c r="L145" s="41"/>
      <c r="M145" s="41" t="e">
        <f t="shared" si="11"/>
        <v>#DIV/0!</v>
      </c>
    </row>
    <row r="146" spans="2:13" ht="25.5">
      <c r="B146" s="12"/>
      <c r="C146" s="13" t="s">
        <v>26</v>
      </c>
      <c r="D146" s="13" t="s">
        <v>27</v>
      </c>
      <c r="E146" s="12"/>
      <c r="F146" s="42">
        <v>500</v>
      </c>
      <c r="G146" s="41"/>
      <c r="H146" s="42">
        <v>0</v>
      </c>
      <c r="I146" s="42">
        <v>0</v>
      </c>
      <c r="J146" s="16" t="e">
        <f t="shared" si="7"/>
        <v>#DIV/0!</v>
      </c>
      <c r="K146" s="41"/>
      <c r="L146" s="41"/>
      <c r="M146" s="41" t="e">
        <f t="shared" si="11"/>
        <v>#DIV/0!</v>
      </c>
    </row>
    <row r="147" spans="2:13" ht="25.5">
      <c r="B147" s="5"/>
      <c r="C147" s="5" t="s">
        <v>34</v>
      </c>
      <c r="D147" s="5" t="s">
        <v>35</v>
      </c>
      <c r="E147" s="14" t="s">
        <v>12</v>
      </c>
      <c r="F147" s="32">
        <v>500</v>
      </c>
      <c r="G147" s="41"/>
      <c r="H147" s="32"/>
      <c r="I147" s="32">
        <v>0</v>
      </c>
      <c r="J147" s="16" t="e">
        <f t="shared" si="7"/>
        <v>#DIV/0!</v>
      </c>
      <c r="K147" s="41"/>
      <c r="L147" s="41"/>
      <c r="M147" s="41" t="e">
        <f t="shared" si="11"/>
        <v>#DIV/0!</v>
      </c>
    </row>
    <row r="148" spans="2:13" ht="12.75">
      <c r="B148" s="60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2"/>
    </row>
    <row r="149" spans="2:13" ht="25.5">
      <c r="B149" s="10" t="s">
        <v>116</v>
      </c>
      <c r="C149" s="11" t="s">
        <v>7</v>
      </c>
      <c r="D149" s="10" t="s">
        <v>117</v>
      </c>
      <c r="E149" s="11"/>
      <c r="F149" s="23">
        <v>1407.65</v>
      </c>
      <c r="G149" s="23">
        <v>3409.8</v>
      </c>
      <c r="H149" s="23">
        <v>3409.8</v>
      </c>
      <c r="I149" s="23">
        <v>0</v>
      </c>
      <c r="J149" s="16" t="e">
        <f t="shared" si="7"/>
        <v>#DIV/0!</v>
      </c>
      <c r="K149" s="41"/>
      <c r="L149" s="41"/>
      <c r="M149" s="41">
        <f>(I149/H149)*100</f>
        <v>0</v>
      </c>
    </row>
    <row r="150" spans="2:13" ht="12.75">
      <c r="B150" s="10"/>
      <c r="C150" s="11">
        <v>32</v>
      </c>
      <c r="D150" s="10"/>
      <c r="E150" s="11"/>
      <c r="F150" s="23"/>
      <c r="G150" s="23"/>
      <c r="H150" s="23"/>
      <c r="I150" s="23"/>
      <c r="J150" s="16"/>
      <c r="K150" s="41"/>
      <c r="L150" s="41"/>
      <c r="M150" s="41"/>
    </row>
    <row r="151" spans="2:13" ht="25.5">
      <c r="B151" s="12"/>
      <c r="C151" s="13" t="s">
        <v>26</v>
      </c>
      <c r="D151" s="13" t="s">
        <v>27</v>
      </c>
      <c r="E151" s="12"/>
      <c r="F151" s="42">
        <v>1407.65</v>
      </c>
      <c r="G151" s="42">
        <v>3409.8</v>
      </c>
      <c r="H151" s="42">
        <v>3409.8</v>
      </c>
      <c r="I151" s="42">
        <v>0</v>
      </c>
      <c r="J151" s="16" t="e">
        <f t="shared" si="7"/>
        <v>#DIV/0!</v>
      </c>
      <c r="K151" s="41"/>
      <c r="L151" s="41"/>
      <c r="M151" s="41">
        <f aca="true" t="shared" si="12" ref="M151:M152">(I151/H151)*100</f>
        <v>0</v>
      </c>
    </row>
    <row r="152" spans="2:13" ht="25.5">
      <c r="B152" s="5"/>
      <c r="C152" s="5" t="s">
        <v>34</v>
      </c>
      <c r="D152" s="5" t="s">
        <v>35</v>
      </c>
      <c r="E152" s="14" t="s">
        <v>103</v>
      </c>
      <c r="F152" s="32">
        <v>1407.65</v>
      </c>
      <c r="G152" s="32">
        <v>3409.8</v>
      </c>
      <c r="H152" s="32">
        <v>3409.8</v>
      </c>
      <c r="I152" s="32">
        <v>0</v>
      </c>
      <c r="J152" s="16" t="e">
        <f t="shared" si="7"/>
        <v>#DIV/0!</v>
      </c>
      <c r="K152" s="41"/>
      <c r="L152" s="41"/>
      <c r="M152" s="41">
        <f t="shared" si="12"/>
        <v>0</v>
      </c>
    </row>
    <row r="153" spans="2:13" ht="12.75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</row>
    <row r="154" spans="2:13" ht="12.75">
      <c r="B154" s="10" t="s">
        <v>135</v>
      </c>
      <c r="C154" s="11" t="s">
        <v>7</v>
      </c>
      <c r="D154" s="10" t="s">
        <v>136</v>
      </c>
      <c r="E154" s="11"/>
      <c r="F154" s="23">
        <v>0</v>
      </c>
      <c r="G154" s="23">
        <v>151843.72999999998</v>
      </c>
      <c r="H154" s="23">
        <v>151843.72999999998</v>
      </c>
      <c r="I154" s="23">
        <f>I158+I163+I167+I170+I173</f>
        <v>138073.51</v>
      </c>
      <c r="J154" s="16">
        <f t="shared" si="7"/>
        <v>0</v>
      </c>
      <c r="K154" s="41"/>
      <c r="L154" s="41"/>
      <c r="M154" s="41">
        <f>(I154/H154)*100</f>
        <v>90.93132129986535</v>
      </c>
    </row>
    <row r="155" spans="2:13" ht="12.75">
      <c r="B155" s="10"/>
      <c r="C155" s="11">
        <v>31</v>
      </c>
      <c r="D155" s="10"/>
      <c r="E155" s="11"/>
      <c r="F155" s="23"/>
      <c r="G155" s="23"/>
      <c r="H155" s="23"/>
      <c r="I155" s="23"/>
      <c r="J155" s="16"/>
      <c r="K155" s="41"/>
      <c r="L155" s="41"/>
      <c r="M155" s="41"/>
    </row>
    <row r="156" spans="2:13" ht="12.75">
      <c r="B156" s="12"/>
      <c r="C156" s="13" t="s">
        <v>8</v>
      </c>
      <c r="D156" s="13" t="s">
        <v>9</v>
      </c>
      <c r="E156" s="12"/>
      <c r="F156" s="42">
        <v>0</v>
      </c>
      <c r="G156" s="42">
        <v>10798.34</v>
      </c>
      <c r="H156" s="42">
        <v>10798.34</v>
      </c>
      <c r="I156" s="42">
        <v>0</v>
      </c>
      <c r="J156" s="16" t="e">
        <f t="shared" si="7"/>
        <v>#DIV/0!</v>
      </c>
      <c r="K156" s="41"/>
      <c r="L156" s="41"/>
      <c r="M156" s="41">
        <f aca="true" t="shared" si="13" ref="M156:M174">(I156/H156)*100</f>
        <v>0</v>
      </c>
    </row>
    <row r="157" spans="2:13" ht="12.75">
      <c r="B157" s="5"/>
      <c r="C157" s="5" t="s">
        <v>10</v>
      </c>
      <c r="D157" s="5" t="s">
        <v>11</v>
      </c>
      <c r="E157" s="14" t="s">
        <v>126</v>
      </c>
      <c r="F157" s="32">
        <v>0</v>
      </c>
      <c r="G157" s="32"/>
      <c r="H157" s="32"/>
      <c r="I157" s="32">
        <v>0</v>
      </c>
      <c r="J157" s="16" t="e">
        <f t="shared" si="7"/>
        <v>#DIV/0!</v>
      </c>
      <c r="K157" s="41"/>
      <c r="L157" s="41"/>
      <c r="M157" s="41" t="e">
        <f t="shared" si="13"/>
        <v>#DIV/0!</v>
      </c>
    </row>
    <row r="158" spans="2:13" ht="12.75">
      <c r="B158" s="12"/>
      <c r="C158" s="13" t="s">
        <v>17</v>
      </c>
      <c r="D158" s="13" t="s">
        <v>18</v>
      </c>
      <c r="E158" s="12"/>
      <c r="F158" s="42">
        <v>0</v>
      </c>
      <c r="G158" s="42">
        <v>15000</v>
      </c>
      <c r="H158" s="42">
        <v>15000</v>
      </c>
      <c r="I158" s="42">
        <v>29063.75</v>
      </c>
      <c r="J158" s="16">
        <f t="shared" si="7"/>
        <v>0</v>
      </c>
      <c r="K158" s="41"/>
      <c r="L158" s="41"/>
      <c r="M158" s="41">
        <f t="shared" si="13"/>
        <v>193.75833333333335</v>
      </c>
    </row>
    <row r="159" spans="2:13" ht="12.75">
      <c r="B159" s="5"/>
      <c r="C159" s="5" t="s">
        <v>19</v>
      </c>
      <c r="D159" s="5" t="s">
        <v>18</v>
      </c>
      <c r="E159" s="14" t="s">
        <v>126</v>
      </c>
      <c r="F159" s="32">
        <v>0</v>
      </c>
      <c r="G159" s="32"/>
      <c r="H159" s="32"/>
      <c r="I159" s="32">
        <v>27463.75</v>
      </c>
      <c r="J159" s="16">
        <f t="shared" si="7"/>
        <v>0</v>
      </c>
      <c r="K159" s="41"/>
      <c r="L159" s="41"/>
      <c r="M159" s="41" t="e">
        <f t="shared" si="13"/>
        <v>#DIV/0!</v>
      </c>
    </row>
    <row r="160" spans="2:13" ht="12.75">
      <c r="B160" s="12"/>
      <c r="C160" s="13" t="s">
        <v>13</v>
      </c>
      <c r="D160" s="13" t="s">
        <v>14</v>
      </c>
      <c r="E160" s="12"/>
      <c r="F160" s="42">
        <v>0</v>
      </c>
      <c r="G160" s="42">
        <v>1781.72</v>
      </c>
      <c r="H160" s="42">
        <v>1781.72</v>
      </c>
      <c r="I160" s="42">
        <v>0</v>
      </c>
      <c r="J160" s="16" t="e">
        <f t="shared" si="7"/>
        <v>#DIV/0!</v>
      </c>
      <c r="K160" s="41"/>
      <c r="L160" s="41"/>
      <c r="M160" s="41">
        <f t="shared" si="13"/>
        <v>0</v>
      </c>
    </row>
    <row r="161" spans="2:13" ht="25.5">
      <c r="B161" s="5"/>
      <c r="C161" s="5" t="s">
        <v>15</v>
      </c>
      <c r="D161" s="5" t="s">
        <v>16</v>
      </c>
      <c r="E161" s="14" t="s">
        <v>126</v>
      </c>
      <c r="F161" s="32">
        <v>0</v>
      </c>
      <c r="G161" s="32"/>
      <c r="H161" s="32"/>
      <c r="I161" s="32">
        <v>0</v>
      </c>
      <c r="J161" s="16" t="e">
        <f t="shared" si="7"/>
        <v>#DIV/0!</v>
      </c>
      <c r="K161" s="41"/>
      <c r="L161" s="41"/>
      <c r="M161" s="41" t="e">
        <f t="shared" si="13"/>
        <v>#DIV/0!</v>
      </c>
    </row>
    <row r="162" spans="2:13" ht="12.75">
      <c r="B162" s="5"/>
      <c r="C162" s="21">
        <v>32</v>
      </c>
      <c r="D162" s="5"/>
      <c r="E162" s="14"/>
      <c r="F162" s="32"/>
      <c r="G162" s="32"/>
      <c r="H162" s="32"/>
      <c r="I162" s="32"/>
      <c r="J162" s="32"/>
      <c r="K162" s="41"/>
      <c r="L162" s="41"/>
      <c r="M162" s="41"/>
    </row>
    <row r="163" spans="2:13" ht="12.75">
      <c r="B163" s="12"/>
      <c r="C163" s="13" t="s">
        <v>49</v>
      </c>
      <c r="D163" s="13" t="s">
        <v>50</v>
      </c>
      <c r="E163" s="12"/>
      <c r="F163" s="42">
        <v>0</v>
      </c>
      <c r="G163" s="42">
        <v>21263.67</v>
      </c>
      <c r="H163" s="42">
        <v>21263.67</v>
      </c>
      <c r="I163" s="42">
        <v>31313.06</v>
      </c>
      <c r="J163" s="32">
        <f t="shared" si="7"/>
        <v>0</v>
      </c>
      <c r="K163" s="41"/>
      <c r="L163" s="41"/>
      <c r="M163" s="41">
        <f t="shared" si="13"/>
        <v>147.2608444356031</v>
      </c>
    </row>
    <row r="164" spans="2:13" ht="25.5">
      <c r="B164" s="5"/>
      <c r="C164" s="5" t="s">
        <v>70</v>
      </c>
      <c r="D164" s="5" t="s">
        <v>71</v>
      </c>
      <c r="E164" s="14" t="s">
        <v>126</v>
      </c>
      <c r="F164" s="32">
        <v>0</v>
      </c>
      <c r="G164" s="32"/>
      <c r="H164" s="32"/>
      <c r="I164" s="32">
        <v>17548.78</v>
      </c>
      <c r="J164" s="32">
        <f t="shared" si="7"/>
        <v>0</v>
      </c>
      <c r="K164" s="41"/>
      <c r="L164" s="41"/>
      <c r="M164" s="41" t="e">
        <f t="shared" si="13"/>
        <v>#DIV/0!</v>
      </c>
    </row>
    <row r="165" spans="2:13" ht="25.5">
      <c r="B165" s="5"/>
      <c r="C165" s="5" t="s">
        <v>83</v>
      </c>
      <c r="D165" s="5" t="s">
        <v>84</v>
      </c>
      <c r="E165" s="14" t="s">
        <v>126</v>
      </c>
      <c r="F165" s="32">
        <v>0</v>
      </c>
      <c r="G165" s="32"/>
      <c r="H165" s="32"/>
      <c r="I165" s="32">
        <v>7753.53</v>
      </c>
      <c r="J165" s="32">
        <f t="shared" si="7"/>
        <v>0</v>
      </c>
      <c r="K165" s="41"/>
      <c r="L165" s="41"/>
      <c r="M165" s="41" t="e">
        <f t="shared" si="13"/>
        <v>#DIV/0!</v>
      </c>
    </row>
    <row r="166" spans="2:13" ht="12.75">
      <c r="B166" s="5"/>
      <c r="C166" s="5" t="s">
        <v>85</v>
      </c>
      <c r="D166" s="5" t="s">
        <v>86</v>
      </c>
      <c r="E166" s="14" t="s">
        <v>126</v>
      </c>
      <c r="F166" s="32">
        <v>0</v>
      </c>
      <c r="G166" s="32"/>
      <c r="H166" s="32"/>
      <c r="I166" s="32">
        <v>6010.75</v>
      </c>
      <c r="J166" s="32">
        <f t="shared" si="7"/>
        <v>0</v>
      </c>
      <c r="K166" s="41"/>
      <c r="L166" s="41"/>
      <c r="M166" s="41" t="e">
        <f t="shared" si="13"/>
        <v>#DIV/0!</v>
      </c>
    </row>
    <row r="167" spans="2:13" ht="12.75">
      <c r="B167" s="12"/>
      <c r="C167" s="13" t="s">
        <v>41</v>
      </c>
      <c r="D167" s="13" t="s">
        <v>42</v>
      </c>
      <c r="E167" s="12"/>
      <c r="F167" s="42">
        <v>0</v>
      </c>
      <c r="G167" s="42">
        <v>15000</v>
      </c>
      <c r="H167" s="42">
        <v>15000</v>
      </c>
      <c r="I167" s="42">
        <v>73706.39</v>
      </c>
      <c r="J167" s="32">
        <f t="shared" si="7"/>
        <v>0</v>
      </c>
      <c r="K167" s="41"/>
      <c r="L167" s="41"/>
      <c r="M167" s="41">
        <f t="shared" si="13"/>
        <v>491.3759333333333</v>
      </c>
    </row>
    <row r="168" spans="2:13" ht="25.5">
      <c r="B168" s="5"/>
      <c r="C168" s="5" t="s">
        <v>72</v>
      </c>
      <c r="D168" s="5" t="s">
        <v>73</v>
      </c>
      <c r="E168" s="14" t="s">
        <v>126</v>
      </c>
      <c r="F168" s="32">
        <v>0</v>
      </c>
      <c r="G168" s="32"/>
      <c r="H168" s="32"/>
      <c r="I168" s="32">
        <v>1347.23</v>
      </c>
      <c r="J168" s="32">
        <f t="shared" si="7"/>
        <v>0</v>
      </c>
      <c r="K168" s="41"/>
      <c r="L168" s="41"/>
      <c r="M168" s="41" t="e">
        <f t="shared" si="13"/>
        <v>#DIV/0!</v>
      </c>
    </row>
    <row r="169" spans="2:13" ht="12.75">
      <c r="B169" s="5"/>
      <c r="C169" s="5" t="s">
        <v>43</v>
      </c>
      <c r="D169" s="5" t="s">
        <v>44</v>
      </c>
      <c r="E169" s="14" t="s">
        <v>126</v>
      </c>
      <c r="F169" s="32">
        <v>0</v>
      </c>
      <c r="G169" s="32"/>
      <c r="H169" s="32"/>
      <c r="I169" s="32">
        <v>72359.16</v>
      </c>
      <c r="J169" s="32">
        <f t="shared" si="7"/>
        <v>0</v>
      </c>
      <c r="K169" s="41"/>
      <c r="L169" s="41"/>
      <c r="M169" s="41" t="e">
        <f t="shared" si="13"/>
        <v>#DIV/0!</v>
      </c>
    </row>
    <row r="170" spans="2:13" ht="25.5">
      <c r="B170" s="12"/>
      <c r="C170" s="13" t="s">
        <v>26</v>
      </c>
      <c r="D170" s="13" t="s">
        <v>27</v>
      </c>
      <c r="E170" s="12"/>
      <c r="F170" s="42">
        <v>0</v>
      </c>
      <c r="G170" s="42">
        <v>8000</v>
      </c>
      <c r="H170" s="42">
        <v>8000</v>
      </c>
      <c r="I170" s="42">
        <v>3868.9</v>
      </c>
      <c r="J170" s="32">
        <f t="shared" si="7"/>
        <v>0</v>
      </c>
      <c r="K170" s="41"/>
      <c r="L170" s="41"/>
      <c r="M170" s="41">
        <f t="shared" si="13"/>
        <v>48.36125</v>
      </c>
    </row>
    <row r="171" spans="2:13" ht="12.75">
      <c r="B171" s="5"/>
      <c r="C171" s="5" t="s">
        <v>28</v>
      </c>
      <c r="D171" s="5" t="s">
        <v>29</v>
      </c>
      <c r="E171" s="14" t="s">
        <v>126</v>
      </c>
      <c r="F171" s="32">
        <v>0</v>
      </c>
      <c r="G171" s="32"/>
      <c r="H171" s="32"/>
      <c r="I171" s="32">
        <v>3868.9</v>
      </c>
      <c r="J171" s="32">
        <f t="shared" si="7"/>
        <v>0</v>
      </c>
      <c r="K171" s="41"/>
      <c r="L171" s="41"/>
      <c r="M171" s="41" t="e">
        <f t="shared" si="13"/>
        <v>#DIV/0!</v>
      </c>
    </row>
    <row r="172" spans="2:13" ht="12.75">
      <c r="B172" s="5"/>
      <c r="C172" s="21">
        <v>42</v>
      </c>
      <c r="D172" s="5"/>
      <c r="E172" s="14"/>
      <c r="F172" s="32"/>
      <c r="G172" s="32"/>
      <c r="H172" s="32"/>
      <c r="I172" s="32"/>
      <c r="J172" s="32"/>
      <c r="K172" s="41"/>
      <c r="L172" s="41"/>
      <c r="M172" s="41"/>
    </row>
    <row r="173" spans="2:13" ht="12.75">
      <c r="B173" s="12"/>
      <c r="C173" s="13" t="s">
        <v>65</v>
      </c>
      <c r="D173" s="13" t="s">
        <v>66</v>
      </c>
      <c r="E173" s="12"/>
      <c r="F173" s="42">
        <v>0</v>
      </c>
      <c r="G173" s="42">
        <v>80000</v>
      </c>
      <c r="H173" s="42">
        <v>80000</v>
      </c>
      <c r="I173" s="42">
        <v>121.41</v>
      </c>
      <c r="J173" s="32">
        <f aca="true" t="shared" si="14" ref="J173:J174">(F173/I173)*100</f>
        <v>0</v>
      </c>
      <c r="K173" s="41"/>
      <c r="L173" s="41"/>
      <c r="M173" s="41">
        <f t="shared" si="13"/>
        <v>0.1517625</v>
      </c>
    </row>
    <row r="174" spans="2:13" ht="25.5">
      <c r="B174" s="5"/>
      <c r="C174" s="5" t="s">
        <v>146</v>
      </c>
      <c r="D174" s="5" t="s">
        <v>147</v>
      </c>
      <c r="E174" s="14" t="s">
        <v>126</v>
      </c>
      <c r="F174" s="32">
        <v>0</v>
      </c>
      <c r="G174" s="32"/>
      <c r="H174" s="32"/>
      <c r="I174" s="32">
        <v>121.41</v>
      </c>
      <c r="J174" s="32">
        <f t="shared" si="14"/>
        <v>0</v>
      </c>
      <c r="K174" s="41"/>
      <c r="L174" s="41"/>
      <c r="M174" s="41" t="e">
        <f t="shared" si="13"/>
        <v>#DIV/0!</v>
      </c>
    </row>
    <row r="175" spans="2:13" ht="12.75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2"/>
    </row>
    <row r="176" spans="2:13" ht="25.5">
      <c r="B176" s="10" t="s">
        <v>120</v>
      </c>
      <c r="C176" s="11" t="s">
        <v>7</v>
      </c>
      <c r="D176" s="10" t="s">
        <v>121</v>
      </c>
      <c r="E176" s="11"/>
      <c r="F176" s="23">
        <f>F178+F181+F184+F187+F192+F196</f>
        <v>48081.17</v>
      </c>
      <c r="G176" s="23">
        <v>633140.1799999999</v>
      </c>
      <c r="H176" s="23">
        <v>633140.1799999999</v>
      </c>
      <c r="I176" s="23">
        <f>I178+I181+I184+I187+I192+I196</f>
        <v>624254.85</v>
      </c>
      <c r="J176" s="32">
        <f>(F176/I176)*100</f>
        <v>7.702170035202769</v>
      </c>
      <c r="K176" s="41"/>
      <c r="L176" s="41"/>
      <c r="M176" s="41">
        <f>(I176/H176)*100</f>
        <v>98.5966251581127</v>
      </c>
    </row>
    <row r="177" spans="2:13" ht="12.75">
      <c r="B177" s="10"/>
      <c r="C177" s="11">
        <v>31</v>
      </c>
      <c r="D177" s="10"/>
      <c r="E177" s="11"/>
      <c r="F177" s="23"/>
      <c r="G177" s="23"/>
      <c r="H177" s="23"/>
      <c r="I177" s="23"/>
      <c r="J177" s="32"/>
      <c r="K177" s="41"/>
      <c r="L177" s="41"/>
      <c r="M177" s="41"/>
    </row>
    <row r="178" spans="2:13" ht="12.75">
      <c r="B178" s="12"/>
      <c r="C178" s="13" t="s">
        <v>17</v>
      </c>
      <c r="D178" s="13" t="s">
        <v>18</v>
      </c>
      <c r="E178" s="12"/>
      <c r="F178" s="42">
        <f>F179</f>
        <v>9500</v>
      </c>
      <c r="G178" s="42">
        <v>21195.5</v>
      </c>
      <c r="H178" s="42">
        <v>21195.5</v>
      </c>
      <c r="I178" s="42">
        <v>15974.15</v>
      </c>
      <c r="J178" s="32">
        <f aca="true" t="shared" si="15" ref="J178:J242">(F178/I178)*100</f>
        <v>59.47108296842085</v>
      </c>
      <c r="K178" s="41"/>
      <c r="L178" s="41"/>
      <c r="M178" s="41">
        <f aca="true" t="shared" si="16" ref="M178:M197">(I178/H178)*100</f>
        <v>75.3657616003397</v>
      </c>
    </row>
    <row r="179" spans="2:13" ht="12.75">
      <c r="B179" s="5"/>
      <c r="C179" s="5" t="s">
        <v>19</v>
      </c>
      <c r="D179" s="5" t="s">
        <v>18</v>
      </c>
      <c r="E179" s="14" t="s">
        <v>133</v>
      </c>
      <c r="F179" s="32">
        <v>9500</v>
      </c>
      <c r="G179" s="32"/>
      <c r="H179" s="32"/>
      <c r="I179" s="32">
        <v>15974.15</v>
      </c>
      <c r="J179" s="32">
        <f t="shared" si="15"/>
        <v>59.47108296842085</v>
      </c>
      <c r="K179" s="41"/>
      <c r="L179" s="41"/>
      <c r="M179" s="41" t="e">
        <f t="shared" si="16"/>
        <v>#DIV/0!</v>
      </c>
    </row>
    <row r="180" spans="2:13" ht="12.75">
      <c r="B180" s="5"/>
      <c r="C180" s="21">
        <v>32</v>
      </c>
      <c r="D180" s="5"/>
      <c r="E180" s="14"/>
      <c r="F180" s="32"/>
      <c r="G180" s="32"/>
      <c r="H180" s="32"/>
      <c r="I180" s="32"/>
      <c r="J180" s="32"/>
      <c r="K180" s="41"/>
      <c r="L180" s="41"/>
      <c r="M180" s="41"/>
    </row>
    <row r="181" spans="2:13" ht="25.5">
      <c r="B181" s="12"/>
      <c r="C181" s="13" t="s">
        <v>20</v>
      </c>
      <c r="D181" s="13" t="s">
        <v>21</v>
      </c>
      <c r="E181" s="12"/>
      <c r="F181" s="42">
        <f>F182+F183</f>
        <v>25890.36</v>
      </c>
      <c r="G181" s="42">
        <v>595322.37</v>
      </c>
      <c r="H181" s="42">
        <v>595322.37</v>
      </c>
      <c r="I181" s="42">
        <f>I182+I183</f>
        <v>597217.61</v>
      </c>
      <c r="J181" s="32">
        <f t="shared" si="15"/>
        <v>4.33516352607218</v>
      </c>
      <c r="K181" s="41"/>
      <c r="L181" s="41"/>
      <c r="M181" s="41">
        <f t="shared" si="16"/>
        <v>100.31835524675479</v>
      </c>
    </row>
    <row r="182" spans="2:13" ht="12.75">
      <c r="B182" s="5"/>
      <c r="C182" s="5" t="s">
        <v>24</v>
      </c>
      <c r="D182" s="5" t="s">
        <v>25</v>
      </c>
      <c r="E182" s="14" t="s">
        <v>139</v>
      </c>
      <c r="F182" s="32">
        <v>9657.8</v>
      </c>
      <c r="G182" s="32"/>
      <c r="H182" s="32"/>
      <c r="I182" s="32">
        <v>585295.57</v>
      </c>
      <c r="J182" s="32">
        <f t="shared" si="15"/>
        <v>1.6500722874085654</v>
      </c>
      <c r="K182" s="41"/>
      <c r="L182" s="41"/>
      <c r="M182" s="41" t="e">
        <f t="shared" si="16"/>
        <v>#DIV/0!</v>
      </c>
    </row>
    <row r="183" spans="2:13" ht="12.75">
      <c r="B183" s="5"/>
      <c r="C183" s="5" t="s">
        <v>24</v>
      </c>
      <c r="D183" s="5" t="s">
        <v>25</v>
      </c>
      <c r="E183" s="14" t="s">
        <v>133</v>
      </c>
      <c r="F183" s="32">
        <v>16232.56</v>
      </c>
      <c r="G183" s="32"/>
      <c r="H183" s="32"/>
      <c r="I183" s="32">
        <v>11922.04</v>
      </c>
      <c r="J183" s="32">
        <f t="shared" si="15"/>
        <v>136.1558927834498</v>
      </c>
      <c r="K183" s="41"/>
      <c r="L183" s="41"/>
      <c r="M183" s="41" t="e">
        <f t="shared" si="16"/>
        <v>#DIV/0!</v>
      </c>
    </row>
    <row r="184" spans="2:13" ht="12.75">
      <c r="B184" s="12"/>
      <c r="C184" s="13" t="s">
        <v>49</v>
      </c>
      <c r="D184" s="13" t="s">
        <v>50</v>
      </c>
      <c r="E184" s="12"/>
      <c r="F184" s="42">
        <f>F185+F186</f>
        <v>915.97</v>
      </c>
      <c r="G184" s="42">
        <v>1000</v>
      </c>
      <c r="H184" s="42">
        <v>1000</v>
      </c>
      <c r="I184" s="42">
        <v>0</v>
      </c>
      <c r="J184" s="32" t="e">
        <f t="shared" si="15"/>
        <v>#DIV/0!</v>
      </c>
      <c r="K184" s="41"/>
      <c r="L184" s="41"/>
      <c r="M184" s="41">
        <f t="shared" si="16"/>
        <v>0</v>
      </c>
    </row>
    <row r="185" spans="2:13" ht="25.5">
      <c r="B185" s="5"/>
      <c r="C185" s="5" t="s">
        <v>70</v>
      </c>
      <c r="D185" s="5" t="s">
        <v>71</v>
      </c>
      <c r="E185" s="14" t="s">
        <v>139</v>
      </c>
      <c r="F185" s="32">
        <v>455.61</v>
      </c>
      <c r="G185" s="32"/>
      <c r="H185" s="32"/>
      <c r="I185" s="32">
        <v>0</v>
      </c>
      <c r="J185" s="32" t="e">
        <f t="shared" si="15"/>
        <v>#DIV/0!</v>
      </c>
      <c r="K185" s="41"/>
      <c r="L185" s="41"/>
      <c r="M185" s="41" t="e">
        <f t="shared" si="16"/>
        <v>#DIV/0!</v>
      </c>
    </row>
    <row r="186" spans="2:13" ht="12.75">
      <c r="B186" s="5"/>
      <c r="C186" s="5">
        <v>3222</v>
      </c>
      <c r="D186" s="5" t="s">
        <v>170</v>
      </c>
      <c r="E186" s="14">
        <v>53083</v>
      </c>
      <c r="F186" s="32">
        <v>460.36</v>
      </c>
      <c r="G186" s="32"/>
      <c r="H186" s="32"/>
      <c r="I186" s="32"/>
      <c r="J186" s="32" t="e">
        <f t="shared" si="15"/>
        <v>#DIV/0!</v>
      </c>
      <c r="K186" s="41"/>
      <c r="L186" s="41"/>
      <c r="M186" s="41" t="e">
        <f t="shared" si="16"/>
        <v>#DIV/0!</v>
      </c>
    </row>
    <row r="187" spans="2:13" ht="12.75">
      <c r="B187" s="12"/>
      <c r="C187" s="13" t="s">
        <v>41</v>
      </c>
      <c r="D187" s="13" t="s">
        <v>42</v>
      </c>
      <c r="E187" s="12"/>
      <c r="F187" s="42">
        <f>F188+F189+F190+F191</f>
        <v>10767.61</v>
      </c>
      <c r="G187" s="42">
        <v>4000</v>
      </c>
      <c r="H187" s="42">
        <v>4000</v>
      </c>
      <c r="I187" s="42">
        <v>0</v>
      </c>
      <c r="J187" s="32" t="e">
        <f t="shared" si="15"/>
        <v>#DIV/0!</v>
      </c>
      <c r="K187" s="41"/>
      <c r="L187" s="41"/>
      <c r="M187" s="41">
        <f t="shared" si="16"/>
        <v>0</v>
      </c>
    </row>
    <row r="188" spans="2:13" ht="12.75">
      <c r="B188" s="12"/>
      <c r="C188" s="5">
        <v>3231</v>
      </c>
      <c r="D188" s="5" t="s">
        <v>171</v>
      </c>
      <c r="E188" s="6">
        <v>53083</v>
      </c>
      <c r="F188" s="32">
        <v>700.7</v>
      </c>
      <c r="G188" s="42"/>
      <c r="H188" s="42"/>
      <c r="I188" s="42"/>
      <c r="J188" s="32" t="e">
        <f t="shared" si="15"/>
        <v>#DIV/0!</v>
      </c>
      <c r="K188" s="41"/>
      <c r="L188" s="41"/>
      <c r="M188" s="41" t="e">
        <f t="shared" si="16"/>
        <v>#DIV/0!</v>
      </c>
    </row>
    <row r="189" spans="2:13" ht="25.5">
      <c r="B189" s="12"/>
      <c r="C189" s="5">
        <v>3232</v>
      </c>
      <c r="D189" s="5" t="s">
        <v>54</v>
      </c>
      <c r="E189" s="6">
        <v>53083</v>
      </c>
      <c r="F189" s="32">
        <v>582.04</v>
      </c>
      <c r="G189" s="32"/>
      <c r="H189" s="32"/>
      <c r="I189" s="32"/>
      <c r="J189" s="32" t="e">
        <f t="shared" si="15"/>
        <v>#DIV/0!</v>
      </c>
      <c r="K189" s="41"/>
      <c r="L189" s="41"/>
      <c r="M189" s="41" t="e">
        <f t="shared" si="16"/>
        <v>#DIV/0!</v>
      </c>
    </row>
    <row r="190" spans="2:13" ht="12.75">
      <c r="B190" s="5"/>
      <c r="C190" s="5" t="s">
        <v>45</v>
      </c>
      <c r="D190" s="5" t="s">
        <v>48</v>
      </c>
      <c r="E190" s="14" t="s">
        <v>139</v>
      </c>
      <c r="F190" s="32">
        <v>8964.87</v>
      </c>
      <c r="G190" s="32"/>
      <c r="H190" s="32"/>
      <c r="I190" s="32">
        <v>0</v>
      </c>
      <c r="J190" s="32" t="e">
        <f t="shared" si="15"/>
        <v>#DIV/0!</v>
      </c>
      <c r="K190" s="41"/>
      <c r="L190" s="41"/>
      <c r="M190" s="41" t="e">
        <f t="shared" si="16"/>
        <v>#DIV/0!</v>
      </c>
    </row>
    <row r="191" spans="2:13" ht="12.75">
      <c r="B191" s="5"/>
      <c r="C191" s="5" t="s">
        <v>51</v>
      </c>
      <c r="D191" s="5" t="s">
        <v>52</v>
      </c>
      <c r="E191" s="14" t="s">
        <v>139</v>
      </c>
      <c r="F191" s="32">
        <v>520</v>
      </c>
      <c r="G191" s="32"/>
      <c r="H191" s="32"/>
      <c r="I191" s="32">
        <v>0</v>
      </c>
      <c r="J191" s="32" t="e">
        <f t="shared" si="15"/>
        <v>#DIV/0!</v>
      </c>
      <c r="K191" s="41"/>
      <c r="L191" s="41"/>
      <c r="M191" s="41" t="e">
        <f t="shared" si="16"/>
        <v>#DIV/0!</v>
      </c>
    </row>
    <row r="192" spans="2:13" ht="25.5">
      <c r="B192" s="12"/>
      <c r="C192" s="13" t="s">
        <v>26</v>
      </c>
      <c r="D192" s="13" t="s">
        <v>27</v>
      </c>
      <c r="E192" s="12"/>
      <c r="F192" s="42">
        <f>F193</f>
        <v>291.7</v>
      </c>
      <c r="G192" s="42">
        <v>11622.31</v>
      </c>
      <c r="H192" s="42">
        <v>11622.31</v>
      </c>
      <c r="I192" s="42">
        <f>I193+I194</f>
        <v>11063.09</v>
      </c>
      <c r="J192" s="32">
        <f t="shared" si="15"/>
        <v>2.636695534430254</v>
      </c>
      <c r="K192" s="41"/>
      <c r="L192" s="41"/>
      <c r="M192" s="41">
        <f t="shared" si="16"/>
        <v>95.18839198059594</v>
      </c>
    </row>
    <row r="193" spans="2:13" ht="12.75">
      <c r="B193" s="5"/>
      <c r="C193" s="5" t="s">
        <v>106</v>
      </c>
      <c r="D193" s="5" t="s">
        <v>107</v>
      </c>
      <c r="E193" s="14" t="s">
        <v>139</v>
      </c>
      <c r="F193" s="32">
        <v>291.7</v>
      </c>
      <c r="G193" s="32"/>
      <c r="H193" s="32"/>
      <c r="I193" s="32">
        <v>10894.69</v>
      </c>
      <c r="J193" s="32">
        <f t="shared" si="15"/>
        <v>2.677451125272954</v>
      </c>
      <c r="K193" s="41"/>
      <c r="L193" s="41"/>
      <c r="M193" s="41" t="e">
        <f t="shared" si="16"/>
        <v>#DIV/0!</v>
      </c>
    </row>
    <row r="194" spans="2:13" ht="12.75">
      <c r="B194" s="5"/>
      <c r="C194" s="5">
        <v>3293</v>
      </c>
      <c r="D194" s="5" t="s">
        <v>29</v>
      </c>
      <c r="E194" s="14">
        <v>51999</v>
      </c>
      <c r="F194" s="32"/>
      <c r="G194" s="32"/>
      <c r="H194" s="32"/>
      <c r="I194" s="32">
        <v>168.4</v>
      </c>
      <c r="J194" s="32">
        <f t="shared" si="15"/>
        <v>0</v>
      </c>
      <c r="K194" s="41"/>
      <c r="L194" s="41"/>
      <c r="M194" s="41" t="e">
        <f t="shared" si="16"/>
        <v>#DIV/0!</v>
      </c>
    </row>
    <row r="195" spans="2:13" ht="12.75">
      <c r="B195" s="5"/>
      <c r="C195" s="21">
        <v>34</v>
      </c>
      <c r="D195" s="5"/>
      <c r="E195" s="14"/>
      <c r="F195" s="32"/>
      <c r="G195" s="32"/>
      <c r="H195" s="32"/>
      <c r="I195" s="32"/>
      <c r="J195" s="32"/>
      <c r="K195" s="41"/>
      <c r="L195" s="41"/>
      <c r="M195" s="41"/>
    </row>
    <row r="196" spans="2:13" ht="12.75">
      <c r="B196" s="12"/>
      <c r="C196" s="13" t="s">
        <v>97</v>
      </c>
      <c r="D196" s="13" t="s">
        <v>98</v>
      </c>
      <c r="E196" s="12"/>
      <c r="F196" s="42">
        <f>F197</f>
        <v>715.53</v>
      </c>
      <c r="G196" s="42">
        <v>0</v>
      </c>
      <c r="H196" s="42">
        <v>0</v>
      </c>
      <c r="I196" s="42">
        <v>0</v>
      </c>
      <c r="J196" s="32" t="e">
        <f t="shared" si="15"/>
        <v>#DIV/0!</v>
      </c>
      <c r="K196" s="41"/>
      <c r="L196" s="41"/>
      <c r="M196" s="41" t="e">
        <f t="shared" si="16"/>
        <v>#DIV/0!</v>
      </c>
    </row>
    <row r="197" spans="2:13" ht="25.5">
      <c r="B197" s="5"/>
      <c r="C197" s="5" t="s">
        <v>99</v>
      </c>
      <c r="D197" s="5" t="s">
        <v>100</v>
      </c>
      <c r="E197" s="14" t="s">
        <v>139</v>
      </c>
      <c r="F197" s="32">
        <v>715.53</v>
      </c>
      <c r="G197" s="32"/>
      <c r="H197" s="32"/>
      <c r="I197" s="32">
        <v>0</v>
      </c>
      <c r="J197" s="32" t="e">
        <f t="shared" si="15"/>
        <v>#DIV/0!</v>
      </c>
      <c r="K197" s="41"/>
      <c r="L197" s="41"/>
      <c r="M197" s="41" t="e">
        <f t="shared" si="16"/>
        <v>#DIV/0!</v>
      </c>
    </row>
    <row r="198" spans="2:13" ht="12.75"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2"/>
    </row>
    <row r="199" spans="2:13" ht="12.75">
      <c r="B199" s="10" t="s">
        <v>140</v>
      </c>
      <c r="C199" s="11" t="s">
        <v>7</v>
      </c>
      <c r="D199" s="10" t="s">
        <v>141</v>
      </c>
      <c r="E199" s="11"/>
      <c r="F199" s="23">
        <v>0</v>
      </c>
      <c r="G199" s="23">
        <v>600</v>
      </c>
      <c r="H199" s="23">
        <v>600</v>
      </c>
      <c r="I199" s="23">
        <v>600</v>
      </c>
      <c r="J199" s="16">
        <f t="shared" si="15"/>
        <v>0</v>
      </c>
      <c r="K199" s="41"/>
      <c r="L199" s="41"/>
      <c r="M199" s="41">
        <f>(I199/H199)*100</f>
        <v>100</v>
      </c>
    </row>
    <row r="200" spans="2:13" ht="12.75">
      <c r="B200" s="10"/>
      <c r="C200" s="11">
        <v>32</v>
      </c>
      <c r="D200" s="10"/>
      <c r="E200" s="11"/>
      <c r="F200" s="23"/>
      <c r="G200" s="23"/>
      <c r="H200" s="23"/>
      <c r="I200" s="23"/>
      <c r="J200" s="16"/>
      <c r="K200" s="41"/>
      <c r="L200" s="41"/>
      <c r="M200" s="41"/>
    </row>
    <row r="201" spans="2:13" ht="25.5">
      <c r="B201" s="12"/>
      <c r="C201" s="13" t="s">
        <v>20</v>
      </c>
      <c r="D201" s="13" t="s">
        <v>21</v>
      </c>
      <c r="E201" s="12"/>
      <c r="F201" s="42">
        <v>0</v>
      </c>
      <c r="G201" s="42">
        <v>600</v>
      </c>
      <c r="H201" s="42">
        <v>600</v>
      </c>
      <c r="I201" s="42">
        <v>600</v>
      </c>
      <c r="J201" s="16">
        <f t="shared" si="15"/>
        <v>0</v>
      </c>
      <c r="K201" s="41"/>
      <c r="L201" s="41"/>
      <c r="M201" s="41">
        <f aca="true" t="shared" si="17" ref="M201:M202">(I201/H201)*100</f>
        <v>100</v>
      </c>
    </row>
    <row r="202" spans="2:13" ht="12.75">
      <c r="B202" s="5"/>
      <c r="C202" s="5" t="s">
        <v>24</v>
      </c>
      <c r="D202" s="5" t="s">
        <v>25</v>
      </c>
      <c r="E202" s="14" t="s">
        <v>131</v>
      </c>
      <c r="F202" s="32">
        <v>0</v>
      </c>
      <c r="G202" s="32"/>
      <c r="H202" s="32"/>
      <c r="I202" s="32">
        <v>600</v>
      </c>
      <c r="J202" s="16">
        <f t="shared" si="15"/>
        <v>0</v>
      </c>
      <c r="K202" s="41"/>
      <c r="L202" s="41"/>
      <c r="M202" s="41" t="e">
        <f t="shared" si="17"/>
        <v>#DIV/0!</v>
      </c>
    </row>
    <row r="203" spans="2:13" ht="12.75"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</row>
    <row r="204" spans="2:13" ht="12.75">
      <c r="B204" s="10" t="s">
        <v>110</v>
      </c>
      <c r="C204" s="11" t="s">
        <v>7</v>
      </c>
      <c r="D204" s="10" t="s">
        <v>111</v>
      </c>
      <c r="E204" s="11"/>
      <c r="F204" s="23">
        <v>0</v>
      </c>
      <c r="G204" s="23">
        <v>10000</v>
      </c>
      <c r="H204" s="23">
        <v>10000</v>
      </c>
      <c r="I204" s="23">
        <v>10000</v>
      </c>
      <c r="J204" s="16">
        <f t="shared" si="15"/>
        <v>0</v>
      </c>
      <c r="K204" s="41"/>
      <c r="L204" s="41"/>
      <c r="M204" s="41">
        <f>(I204/H204)*100</f>
        <v>100</v>
      </c>
    </row>
    <row r="205" spans="2:13" ht="12.75">
      <c r="B205" s="10"/>
      <c r="C205" s="11">
        <v>32</v>
      </c>
      <c r="D205" s="10"/>
      <c r="E205" s="11"/>
      <c r="F205" s="23"/>
      <c r="G205" s="23"/>
      <c r="H205" s="23"/>
      <c r="I205" s="23"/>
      <c r="J205" s="16"/>
      <c r="K205" s="41"/>
      <c r="L205" s="41"/>
      <c r="M205" s="41"/>
    </row>
    <row r="206" spans="2:13" ht="25.5">
      <c r="B206" s="12"/>
      <c r="C206" s="13" t="s">
        <v>20</v>
      </c>
      <c r="D206" s="13" t="s">
        <v>21</v>
      </c>
      <c r="E206" s="12"/>
      <c r="F206" s="42">
        <v>0</v>
      </c>
      <c r="G206" s="42">
        <v>0</v>
      </c>
      <c r="H206" s="42">
        <v>0</v>
      </c>
      <c r="I206" s="42">
        <v>0</v>
      </c>
      <c r="J206" s="16" t="e">
        <f t="shared" si="15"/>
        <v>#DIV/0!</v>
      </c>
      <c r="K206" s="41"/>
      <c r="L206" s="41"/>
      <c r="M206" s="41" t="e">
        <f aca="true" t="shared" si="18" ref="M206:M212">(I206/H206)*100</f>
        <v>#DIV/0!</v>
      </c>
    </row>
    <row r="207" spans="2:13" ht="12.75">
      <c r="B207" s="5"/>
      <c r="C207" s="5" t="s">
        <v>24</v>
      </c>
      <c r="D207" s="5" t="s">
        <v>25</v>
      </c>
      <c r="E207" s="14" t="s">
        <v>12</v>
      </c>
      <c r="F207" s="32">
        <v>0</v>
      </c>
      <c r="G207" s="32"/>
      <c r="H207" s="32"/>
      <c r="I207" s="32">
        <v>0</v>
      </c>
      <c r="J207" s="16" t="e">
        <f t="shared" si="15"/>
        <v>#DIV/0!</v>
      </c>
      <c r="K207" s="41"/>
      <c r="L207" s="41"/>
      <c r="M207" s="41" t="e">
        <f t="shared" si="18"/>
        <v>#DIV/0!</v>
      </c>
    </row>
    <row r="208" spans="2:13" ht="12.75">
      <c r="B208" s="12"/>
      <c r="C208" s="13" t="s">
        <v>49</v>
      </c>
      <c r="D208" s="13" t="s">
        <v>50</v>
      </c>
      <c r="E208" s="12"/>
      <c r="F208" s="42">
        <v>0</v>
      </c>
      <c r="G208" s="42">
        <v>1053.27</v>
      </c>
      <c r="H208" s="42">
        <v>1053.27</v>
      </c>
      <c r="I208" s="42">
        <v>1053.27</v>
      </c>
      <c r="J208" s="16">
        <f t="shared" si="15"/>
        <v>0</v>
      </c>
      <c r="K208" s="41"/>
      <c r="L208" s="41"/>
      <c r="M208" s="41">
        <f t="shared" si="18"/>
        <v>100</v>
      </c>
    </row>
    <row r="209" spans="2:13" ht="25.5">
      <c r="B209" s="5"/>
      <c r="C209" s="5" t="s">
        <v>70</v>
      </c>
      <c r="D209" s="5" t="s">
        <v>71</v>
      </c>
      <c r="E209" s="14" t="s">
        <v>12</v>
      </c>
      <c r="F209" s="32">
        <v>0</v>
      </c>
      <c r="G209" s="32"/>
      <c r="H209" s="32"/>
      <c r="I209" s="32">
        <v>1053.27</v>
      </c>
      <c r="J209" s="16">
        <f t="shared" si="15"/>
        <v>0</v>
      </c>
      <c r="K209" s="41"/>
      <c r="L209" s="41"/>
      <c r="M209" s="41" t="e">
        <f t="shared" si="18"/>
        <v>#DIV/0!</v>
      </c>
    </row>
    <row r="210" spans="2:13" ht="12.75">
      <c r="B210" s="12"/>
      <c r="C210" s="13" t="s">
        <v>41</v>
      </c>
      <c r="D210" s="13" t="s">
        <v>42</v>
      </c>
      <c r="E210" s="12"/>
      <c r="F210" s="42">
        <v>0</v>
      </c>
      <c r="G210" s="42">
        <v>8946.73</v>
      </c>
      <c r="H210" s="42">
        <v>8946.73</v>
      </c>
      <c r="I210" s="42">
        <v>8946.73</v>
      </c>
      <c r="J210" s="16">
        <f t="shared" si="15"/>
        <v>0</v>
      </c>
      <c r="K210" s="41"/>
      <c r="L210" s="41"/>
      <c r="M210" s="41">
        <f t="shared" si="18"/>
        <v>100</v>
      </c>
    </row>
    <row r="211" spans="2:13" ht="12.75">
      <c r="B211" s="5"/>
      <c r="C211" s="5" t="s">
        <v>45</v>
      </c>
      <c r="D211" s="5" t="s">
        <v>48</v>
      </c>
      <c r="E211" s="14" t="s">
        <v>12</v>
      </c>
      <c r="F211" s="32">
        <v>0</v>
      </c>
      <c r="G211" s="32"/>
      <c r="H211" s="32"/>
      <c r="I211" s="32">
        <v>7946.73</v>
      </c>
      <c r="J211" s="16">
        <f t="shared" si="15"/>
        <v>0</v>
      </c>
      <c r="K211" s="41"/>
      <c r="L211" s="41"/>
      <c r="M211" s="41" t="e">
        <f t="shared" si="18"/>
        <v>#DIV/0!</v>
      </c>
    </row>
    <row r="212" spans="2:13" ht="12.75">
      <c r="B212" s="5"/>
      <c r="C212" s="5" t="s">
        <v>43</v>
      </c>
      <c r="D212" s="5" t="s">
        <v>44</v>
      </c>
      <c r="E212" s="14" t="s">
        <v>12</v>
      </c>
      <c r="F212" s="32">
        <v>0</v>
      </c>
      <c r="G212" s="32"/>
      <c r="H212" s="32"/>
      <c r="I212" s="32">
        <v>1000</v>
      </c>
      <c r="J212" s="16">
        <f t="shared" si="15"/>
        <v>0</v>
      </c>
      <c r="K212" s="41"/>
      <c r="L212" s="41"/>
      <c r="M212" s="41" t="e">
        <f t="shared" si="18"/>
        <v>#DIV/0!</v>
      </c>
    </row>
    <row r="213" spans="2:13" ht="12.75">
      <c r="B213" s="65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7"/>
    </row>
    <row r="214" spans="2:13" ht="12.75" customHeight="1">
      <c r="B214" s="10" t="s">
        <v>172</v>
      </c>
      <c r="C214" s="11" t="s">
        <v>173</v>
      </c>
      <c r="D214" s="11" t="s">
        <v>194</v>
      </c>
      <c r="E214" s="21"/>
      <c r="F214" s="23">
        <v>13000</v>
      </c>
      <c r="G214" s="81">
        <v>0</v>
      </c>
      <c r="H214" s="30">
        <v>0</v>
      </c>
      <c r="I214" s="30">
        <v>0</v>
      </c>
      <c r="J214" s="32" t="e">
        <f t="shared" si="15"/>
        <v>#DIV/0!</v>
      </c>
      <c r="K214" s="46"/>
      <c r="L214" s="46"/>
      <c r="M214" s="54" t="e">
        <f>(I214/H214)*100</f>
        <v>#DIV/0!</v>
      </c>
    </row>
    <row r="215" spans="2:13" ht="12.75">
      <c r="B215" s="9"/>
      <c r="C215" s="21" t="s">
        <v>165</v>
      </c>
      <c r="D215" s="9" t="s">
        <v>166</v>
      </c>
      <c r="E215" s="17"/>
      <c r="F215" s="15">
        <v>3940</v>
      </c>
      <c r="G215" s="45"/>
      <c r="H215" s="32"/>
      <c r="I215" s="32"/>
      <c r="J215" s="32"/>
      <c r="K215" s="41"/>
      <c r="L215" s="41"/>
      <c r="M215" s="54"/>
    </row>
    <row r="216" spans="2:13" ht="12.75">
      <c r="B216" s="9"/>
      <c r="C216" s="9" t="s">
        <v>17</v>
      </c>
      <c r="D216" s="9" t="s">
        <v>18</v>
      </c>
      <c r="E216" s="17"/>
      <c r="F216" s="15">
        <v>3940</v>
      </c>
      <c r="G216" s="45"/>
      <c r="H216" s="32"/>
      <c r="I216" s="32"/>
      <c r="J216" s="32" t="e">
        <f t="shared" si="15"/>
        <v>#DIV/0!</v>
      </c>
      <c r="K216" s="41"/>
      <c r="L216" s="41"/>
      <c r="M216" s="54" t="e">
        <f aca="true" t="shared" si="19" ref="M216:M226">(I216/H216)*100</f>
        <v>#DIV/0!</v>
      </c>
    </row>
    <row r="217" spans="2:13" ht="12.75">
      <c r="B217" s="19"/>
      <c r="C217" s="19" t="s">
        <v>19</v>
      </c>
      <c r="D217" s="19" t="s">
        <v>18</v>
      </c>
      <c r="E217" s="20" t="s">
        <v>12</v>
      </c>
      <c r="F217" s="16">
        <v>3940</v>
      </c>
      <c r="G217" s="45"/>
      <c r="H217" s="32"/>
      <c r="I217" s="32"/>
      <c r="J217" s="32" t="e">
        <f t="shared" si="15"/>
        <v>#DIV/0!</v>
      </c>
      <c r="K217" s="41"/>
      <c r="L217" s="41"/>
      <c r="M217" s="54" t="e">
        <f t="shared" si="19"/>
        <v>#DIV/0!</v>
      </c>
    </row>
    <row r="218" spans="2:13" ht="12.75">
      <c r="B218" s="9"/>
      <c r="C218" s="21" t="s">
        <v>168</v>
      </c>
      <c r="D218" s="9" t="s">
        <v>169</v>
      </c>
      <c r="E218" s="17"/>
      <c r="F218" s="15">
        <v>9060</v>
      </c>
      <c r="G218" s="45"/>
      <c r="H218" s="32"/>
      <c r="I218" s="32"/>
      <c r="J218" s="32"/>
      <c r="K218" s="41"/>
      <c r="L218" s="41"/>
      <c r="M218" s="54"/>
    </row>
    <row r="219" spans="2:13" ht="25.5">
      <c r="B219" s="9"/>
      <c r="C219" s="9" t="s">
        <v>20</v>
      </c>
      <c r="D219" s="9" t="s">
        <v>21</v>
      </c>
      <c r="E219" s="17"/>
      <c r="F219" s="15">
        <v>4240.7</v>
      </c>
      <c r="G219" s="45"/>
      <c r="H219" s="32"/>
      <c r="I219" s="32"/>
      <c r="J219" s="32" t="e">
        <f t="shared" si="15"/>
        <v>#DIV/0!</v>
      </c>
      <c r="K219" s="41"/>
      <c r="L219" s="41"/>
      <c r="M219" s="54" t="e">
        <f t="shared" si="19"/>
        <v>#DIV/0!</v>
      </c>
    </row>
    <row r="220" spans="2:13" ht="12.75">
      <c r="B220" s="19"/>
      <c r="C220" s="19" t="s">
        <v>24</v>
      </c>
      <c r="D220" s="19" t="s">
        <v>25</v>
      </c>
      <c r="E220" s="20" t="s">
        <v>12</v>
      </c>
      <c r="F220" s="16">
        <v>3517.7</v>
      </c>
      <c r="G220" s="45"/>
      <c r="H220" s="32"/>
      <c r="I220" s="32"/>
      <c r="J220" s="32" t="e">
        <f t="shared" si="15"/>
        <v>#DIV/0!</v>
      </c>
      <c r="K220" s="41"/>
      <c r="L220" s="41"/>
      <c r="M220" s="54" t="e">
        <f t="shared" si="19"/>
        <v>#DIV/0!</v>
      </c>
    </row>
    <row r="221" spans="2:13" ht="25.5">
      <c r="B221" s="19"/>
      <c r="C221" s="19" t="s">
        <v>81</v>
      </c>
      <c r="D221" s="19" t="s">
        <v>82</v>
      </c>
      <c r="E221" s="20" t="s">
        <v>12</v>
      </c>
      <c r="F221" s="16">
        <v>723</v>
      </c>
      <c r="G221" s="45"/>
      <c r="H221" s="32"/>
      <c r="I221" s="32"/>
      <c r="J221" s="32" t="e">
        <f t="shared" si="15"/>
        <v>#DIV/0!</v>
      </c>
      <c r="K221" s="41"/>
      <c r="L221" s="41"/>
      <c r="M221" s="54" t="e">
        <f t="shared" si="19"/>
        <v>#DIV/0!</v>
      </c>
    </row>
    <row r="222" spans="2:13" ht="12.75">
      <c r="B222" s="9"/>
      <c r="C222" s="9" t="s">
        <v>49</v>
      </c>
      <c r="D222" s="9" t="s">
        <v>50</v>
      </c>
      <c r="E222" s="17"/>
      <c r="F222" s="15">
        <v>1000</v>
      </c>
      <c r="G222" s="45"/>
      <c r="H222" s="32"/>
      <c r="I222" s="32"/>
      <c r="J222" s="32" t="e">
        <f t="shared" si="15"/>
        <v>#DIV/0!</v>
      </c>
      <c r="K222" s="41"/>
      <c r="L222" s="41"/>
      <c r="M222" s="54" t="e">
        <f t="shared" si="19"/>
        <v>#DIV/0!</v>
      </c>
    </row>
    <row r="223" spans="2:13" ht="25.5">
      <c r="B223" s="19"/>
      <c r="C223" s="19" t="s">
        <v>70</v>
      </c>
      <c r="D223" s="19" t="s">
        <v>71</v>
      </c>
      <c r="E223" s="20" t="s">
        <v>12</v>
      </c>
      <c r="F223" s="16">
        <v>1000</v>
      </c>
      <c r="G223" s="45"/>
      <c r="H223" s="32"/>
      <c r="I223" s="32"/>
      <c r="J223" s="32" t="e">
        <f t="shared" si="15"/>
        <v>#DIV/0!</v>
      </c>
      <c r="K223" s="41"/>
      <c r="L223" s="41"/>
      <c r="M223" s="54" t="e">
        <f t="shared" si="19"/>
        <v>#DIV/0!</v>
      </c>
    </row>
    <row r="224" spans="2:13" ht="12.75">
      <c r="B224" s="9"/>
      <c r="C224" s="9" t="s">
        <v>41</v>
      </c>
      <c r="D224" s="9" t="s">
        <v>42</v>
      </c>
      <c r="E224" s="17"/>
      <c r="F224" s="15">
        <v>3819.3</v>
      </c>
      <c r="G224" s="45"/>
      <c r="H224" s="32"/>
      <c r="I224" s="32"/>
      <c r="J224" s="32" t="e">
        <f t="shared" si="15"/>
        <v>#DIV/0!</v>
      </c>
      <c r="K224" s="41"/>
      <c r="L224" s="41"/>
      <c r="M224" s="54" t="e">
        <f t="shared" si="19"/>
        <v>#DIV/0!</v>
      </c>
    </row>
    <row r="225" spans="2:13" ht="25.5">
      <c r="B225" s="19"/>
      <c r="C225" s="19" t="s">
        <v>72</v>
      </c>
      <c r="D225" s="19" t="s">
        <v>73</v>
      </c>
      <c r="E225" s="20" t="s">
        <v>12</v>
      </c>
      <c r="F225" s="16">
        <v>2499.3</v>
      </c>
      <c r="G225" s="45"/>
      <c r="H225" s="32"/>
      <c r="I225" s="32"/>
      <c r="J225" s="32" t="e">
        <f t="shared" si="15"/>
        <v>#DIV/0!</v>
      </c>
      <c r="K225" s="41"/>
      <c r="L225" s="41"/>
      <c r="M225" s="54" t="e">
        <f t="shared" si="19"/>
        <v>#DIV/0!</v>
      </c>
    </row>
    <row r="226" spans="2:13" ht="12.75">
      <c r="B226" s="19"/>
      <c r="C226" s="19" t="s">
        <v>45</v>
      </c>
      <c r="D226" s="19" t="s">
        <v>48</v>
      </c>
      <c r="E226" s="20" t="s">
        <v>12</v>
      </c>
      <c r="F226" s="16">
        <v>1320</v>
      </c>
      <c r="G226" s="45"/>
      <c r="H226" s="32"/>
      <c r="I226" s="32"/>
      <c r="J226" s="32" t="e">
        <f t="shared" si="15"/>
        <v>#DIV/0!</v>
      </c>
      <c r="K226" s="41"/>
      <c r="L226" s="41"/>
      <c r="M226" s="54" t="e">
        <f t="shared" si="19"/>
        <v>#DIV/0!</v>
      </c>
    </row>
    <row r="227" spans="2:13" ht="12.75">
      <c r="B227" s="68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70"/>
    </row>
    <row r="228" spans="2:13" ht="12.75" customHeight="1">
      <c r="B228" s="10" t="s">
        <v>174</v>
      </c>
      <c r="C228" s="31" t="s">
        <v>173</v>
      </c>
      <c r="D228" s="11" t="s">
        <v>175</v>
      </c>
      <c r="E228" s="21"/>
      <c r="F228" s="23">
        <v>8220.94</v>
      </c>
      <c r="G228" s="22">
        <v>0</v>
      </c>
      <c r="H228" s="23">
        <v>0</v>
      </c>
      <c r="I228" s="23">
        <v>0</v>
      </c>
      <c r="J228" s="16" t="e">
        <f t="shared" si="15"/>
        <v>#DIV/0!</v>
      </c>
      <c r="K228" s="47"/>
      <c r="L228" s="47"/>
      <c r="M228" s="55" t="e">
        <f>(I228/H228)*100</f>
        <v>#DIV/0!</v>
      </c>
    </row>
    <row r="229" spans="2:13" ht="12.75">
      <c r="B229" s="9"/>
      <c r="C229" s="21" t="s">
        <v>168</v>
      </c>
      <c r="D229" s="9" t="s">
        <v>169</v>
      </c>
      <c r="E229" s="17"/>
      <c r="F229" s="15">
        <v>8220.94</v>
      </c>
      <c r="G229" s="45"/>
      <c r="H229" s="32"/>
      <c r="I229" s="32"/>
      <c r="J229" s="32"/>
      <c r="K229" s="41"/>
      <c r="L229" s="41"/>
      <c r="M229" s="55"/>
    </row>
    <row r="230" spans="2:13" ht="12.75">
      <c r="B230" s="9"/>
      <c r="C230" s="9" t="s">
        <v>49</v>
      </c>
      <c r="D230" s="9" t="s">
        <v>50</v>
      </c>
      <c r="E230" s="17"/>
      <c r="F230" s="15">
        <v>8220.94</v>
      </c>
      <c r="G230" s="45"/>
      <c r="H230" s="32"/>
      <c r="I230" s="32"/>
      <c r="J230" s="32" t="e">
        <f t="shared" si="15"/>
        <v>#DIV/0!</v>
      </c>
      <c r="K230" s="41"/>
      <c r="L230" s="41"/>
      <c r="M230" s="55" t="e">
        <f aca="true" t="shared" si="20" ref="M230:M232">(I230/H230)*100</f>
        <v>#DIV/0!</v>
      </c>
    </row>
    <row r="231" spans="2:13" ht="25.5">
      <c r="B231" s="19"/>
      <c r="C231" s="19" t="s">
        <v>70</v>
      </c>
      <c r="D231" s="19" t="s">
        <v>71</v>
      </c>
      <c r="E231" s="20" t="s">
        <v>12</v>
      </c>
      <c r="F231" s="16">
        <v>8220.94</v>
      </c>
      <c r="G231" s="45"/>
      <c r="H231" s="32"/>
      <c r="I231" s="32"/>
      <c r="J231" s="32" t="e">
        <f t="shared" si="15"/>
        <v>#DIV/0!</v>
      </c>
      <c r="K231" s="41"/>
      <c r="L231" s="41"/>
      <c r="M231" s="55" t="e">
        <f t="shared" si="20"/>
        <v>#DIV/0!</v>
      </c>
    </row>
    <row r="232" spans="2:13" ht="25.5">
      <c r="B232" s="7" t="s">
        <v>55</v>
      </c>
      <c r="C232" s="2" t="s">
        <v>6</v>
      </c>
      <c r="D232" s="7" t="s">
        <v>56</v>
      </c>
      <c r="E232" s="2"/>
      <c r="F232" s="39"/>
      <c r="G232" s="39"/>
      <c r="H232" s="39"/>
      <c r="I232" s="39"/>
      <c r="J232" s="52" t="e">
        <f t="shared" si="15"/>
        <v>#DIV/0!</v>
      </c>
      <c r="K232" s="41"/>
      <c r="L232" s="41"/>
      <c r="M232" s="55" t="e">
        <f t="shared" si="20"/>
        <v>#DIV/0!</v>
      </c>
    </row>
    <row r="233" spans="2:13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2"/>
    </row>
    <row r="234" spans="2:13" ht="25.5">
      <c r="B234" s="10" t="s">
        <v>57</v>
      </c>
      <c r="C234" s="11" t="s">
        <v>7</v>
      </c>
      <c r="D234" s="10" t="s">
        <v>58</v>
      </c>
      <c r="E234" s="11"/>
      <c r="F234" s="23">
        <f>F236+F238</f>
        <v>78530.58</v>
      </c>
      <c r="G234" s="23">
        <v>112426.25</v>
      </c>
      <c r="H234" s="23">
        <v>112426.25</v>
      </c>
      <c r="I234" s="23">
        <f>I236+I238</f>
        <v>110551.25</v>
      </c>
      <c r="J234" s="16">
        <f t="shared" si="15"/>
        <v>71.03545188317636</v>
      </c>
      <c r="K234" s="41"/>
      <c r="L234" s="41"/>
      <c r="M234" s="41">
        <f>(I234/H234)*100</f>
        <v>98.33224002401575</v>
      </c>
    </row>
    <row r="235" spans="2:13" ht="12.75">
      <c r="B235" s="10"/>
      <c r="C235" s="11">
        <v>32</v>
      </c>
      <c r="D235" s="10"/>
      <c r="E235" s="11"/>
      <c r="F235" s="23"/>
      <c r="G235" s="23"/>
      <c r="H235" s="23"/>
      <c r="I235" s="23"/>
      <c r="J235" s="16"/>
      <c r="K235" s="41"/>
      <c r="L235" s="41"/>
      <c r="M235" s="41"/>
    </row>
    <row r="236" spans="2:13" ht="12.75">
      <c r="B236" s="10"/>
      <c r="C236" s="13">
        <v>322</v>
      </c>
      <c r="D236" s="13" t="s">
        <v>152</v>
      </c>
      <c r="E236" s="11"/>
      <c r="F236" s="32">
        <v>0</v>
      </c>
      <c r="G236" s="23"/>
      <c r="H236" s="23"/>
      <c r="I236" s="44">
        <v>3412.5</v>
      </c>
      <c r="J236" s="16">
        <f t="shared" si="15"/>
        <v>0</v>
      </c>
      <c r="K236" s="41"/>
      <c r="L236" s="41"/>
      <c r="M236" s="41" t="e">
        <f aca="true" t="shared" si="21" ref="M236:M240">(I236/H236)*100</f>
        <v>#DIV/0!</v>
      </c>
    </row>
    <row r="237" spans="2:13" ht="12.75">
      <c r="B237" s="10"/>
      <c r="C237" s="13">
        <v>3224</v>
      </c>
      <c r="D237" s="5" t="s">
        <v>153</v>
      </c>
      <c r="E237" s="11"/>
      <c r="F237" s="32">
        <v>0</v>
      </c>
      <c r="G237" s="23"/>
      <c r="H237" s="23"/>
      <c r="I237" s="44">
        <v>3412.5</v>
      </c>
      <c r="J237" s="16">
        <f t="shared" si="15"/>
        <v>0</v>
      </c>
      <c r="K237" s="41"/>
      <c r="L237" s="41"/>
      <c r="M237" s="41" t="e">
        <f t="shared" si="21"/>
        <v>#DIV/0!</v>
      </c>
    </row>
    <row r="238" spans="2:13" ht="12.75">
      <c r="B238" s="12"/>
      <c r="C238" s="13" t="s">
        <v>41</v>
      </c>
      <c r="D238" s="13" t="s">
        <v>42</v>
      </c>
      <c r="E238" s="12"/>
      <c r="F238" s="42">
        <v>78530.58</v>
      </c>
      <c r="G238" s="42">
        <v>112426.25</v>
      </c>
      <c r="H238" s="42">
        <v>112426.25</v>
      </c>
      <c r="I238" s="42">
        <f>I239+I257+I240</f>
        <v>107138.75</v>
      </c>
      <c r="J238" s="16">
        <f t="shared" si="15"/>
        <v>73.29801775734737</v>
      </c>
      <c r="K238" s="41"/>
      <c r="L238" s="41"/>
      <c r="M238" s="41">
        <f t="shared" si="21"/>
        <v>95.2969168677244</v>
      </c>
    </row>
    <row r="239" spans="2:13" ht="25.5">
      <c r="B239" s="5"/>
      <c r="C239" s="5" t="s">
        <v>53</v>
      </c>
      <c r="D239" s="5" t="s">
        <v>54</v>
      </c>
      <c r="E239" s="14" t="s">
        <v>36</v>
      </c>
      <c r="F239" s="32">
        <v>78530.58</v>
      </c>
      <c r="G239" s="32"/>
      <c r="H239" s="32"/>
      <c r="I239" s="32">
        <v>76250</v>
      </c>
      <c r="J239" s="16">
        <f t="shared" si="15"/>
        <v>102.99092459016394</v>
      </c>
      <c r="K239" s="41"/>
      <c r="L239" s="41"/>
      <c r="M239" s="41" t="e">
        <f t="shared" si="21"/>
        <v>#DIV/0!</v>
      </c>
    </row>
    <row r="240" spans="2:13" ht="12.75">
      <c r="B240" s="5"/>
      <c r="C240" s="5">
        <v>3239</v>
      </c>
      <c r="D240" s="5" t="s">
        <v>44</v>
      </c>
      <c r="E240" s="14"/>
      <c r="F240" s="32">
        <v>0</v>
      </c>
      <c r="G240" s="32"/>
      <c r="H240" s="32"/>
      <c r="I240" s="32">
        <v>30888.75</v>
      </c>
      <c r="J240" s="16">
        <f t="shared" si="15"/>
        <v>0</v>
      </c>
      <c r="K240" s="41"/>
      <c r="L240" s="41"/>
      <c r="M240" s="41" t="e">
        <f t="shared" si="21"/>
        <v>#DIV/0!</v>
      </c>
    </row>
    <row r="241" spans="2:13" ht="12.75">
      <c r="B241" s="65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7"/>
    </row>
    <row r="242" spans="2:13" ht="25.5">
      <c r="B242" s="10" t="s">
        <v>59</v>
      </c>
      <c r="C242" s="11" t="s">
        <v>7</v>
      </c>
      <c r="D242" s="10" t="s">
        <v>60</v>
      </c>
      <c r="E242" s="11"/>
      <c r="F242" s="23">
        <v>0</v>
      </c>
      <c r="G242" s="23">
        <v>55801</v>
      </c>
      <c r="H242" s="23">
        <v>55801</v>
      </c>
      <c r="I242" s="23">
        <v>55801</v>
      </c>
      <c r="J242" s="16">
        <f t="shared" si="15"/>
        <v>0</v>
      </c>
      <c r="K242" s="41"/>
      <c r="L242" s="41"/>
      <c r="M242" s="41">
        <f>(I242/H242)*100</f>
        <v>100</v>
      </c>
    </row>
    <row r="243" spans="2:13" ht="12.75">
      <c r="B243" s="10"/>
      <c r="C243" s="11">
        <v>32</v>
      </c>
      <c r="D243" s="10"/>
      <c r="E243" s="11"/>
      <c r="F243" s="23"/>
      <c r="G243" s="23"/>
      <c r="H243" s="23"/>
      <c r="I243" s="23"/>
      <c r="J243" s="16"/>
      <c r="K243" s="41"/>
      <c r="L243" s="41"/>
      <c r="M243" s="41"/>
    </row>
    <row r="244" spans="2:13" ht="12.75">
      <c r="B244" s="12"/>
      <c r="C244" s="13" t="s">
        <v>41</v>
      </c>
      <c r="D244" s="13" t="s">
        <v>42</v>
      </c>
      <c r="E244" s="12"/>
      <c r="F244" s="42">
        <v>0</v>
      </c>
      <c r="G244" s="42">
        <v>55801</v>
      </c>
      <c r="H244" s="42">
        <v>55801</v>
      </c>
      <c r="I244" s="42">
        <v>55801</v>
      </c>
      <c r="J244" s="16">
        <f aca="true" t="shared" si="22" ref="J244:J259">(F244/I244)*100</f>
        <v>0</v>
      </c>
      <c r="K244" s="41"/>
      <c r="L244" s="41"/>
      <c r="M244" s="41">
        <f aca="true" t="shared" si="23" ref="M244:M246">(I244/H244)*100</f>
        <v>100</v>
      </c>
    </row>
    <row r="245" spans="2:13" ht="25.5">
      <c r="B245" s="5"/>
      <c r="C245" s="5" t="s">
        <v>53</v>
      </c>
      <c r="D245" s="5" t="s">
        <v>54</v>
      </c>
      <c r="E245" s="14" t="s">
        <v>12</v>
      </c>
      <c r="F245" s="32"/>
      <c r="G245" s="32"/>
      <c r="H245" s="32"/>
      <c r="I245" s="32">
        <v>55801</v>
      </c>
      <c r="J245" s="16">
        <f t="shared" si="22"/>
        <v>0</v>
      </c>
      <c r="K245" s="41"/>
      <c r="L245" s="41"/>
      <c r="M245" s="41" t="e">
        <f t="shared" si="23"/>
        <v>#DIV/0!</v>
      </c>
    </row>
    <row r="246" spans="2:13" ht="12.75">
      <c r="B246" s="5"/>
      <c r="C246" s="5"/>
      <c r="D246" s="5"/>
      <c r="E246" s="14"/>
      <c r="F246" s="32"/>
      <c r="G246" s="32"/>
      <c r="H246" s="32"/>
      <c r="I246" s="32"/>
      <c r="J246" s="16" t="e">
        <f t="shared" si="22"/>
        <v>#DIV/0!</v>
      </c>
      <c r="K246" s="41"/>
      <c r="L246" s="41"/>
      <c r="M246" s="41" t="e">
        <f t="shared" si="23"/>
        <v>#DIV/0!</v>
      </c>
    </row>
    <row r="247" spans="2:13" ht="12.75">
      <c r="B247" s="7">
        <v>2404</v>
      </c>
      <c r="C247" s="2" t="s">
        <v>6</v>
      </c>
      <c r="D247" s="7" t="s">
        <v>191</v>
      </c>
      <c r="E247" s="14"/>
      <c r="F247" s="32"/>
      <c r="G247" s="32"/>
      <c r="H247" s="32"/>
      <c r="I247" s="32"/>
      <c r="J247" s="16"/>
      <c r="K247" s="41"/>
      <c r="L247" s="41"/>
      <c r="M247" s="41"/>
    </row>
    <row r="248" spans="2:13" ht="12.75"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2"/>
    </row>
    <row r="249" spans="2:13" ht="12.75">
      <c r="B249" s="10" t="s">
        <v>192</v>
      </c>
      <c r="C249" s="11" t="s">
        <v>7</v>
      </c>
      <c r="D249" s="10" t="s">
        <v>193</v>
      </c>
      <c r="E249" s="11"/>
      <c r="F249" s="23">
        <v>9900</v>
      </c>
      <c r="G249" s="23">
        <v>0</v>
      </c>
      <c r="H249" s="23">
        <v>0</v>
      </c>
      <c r="I249" s="23">
        <v>0</v>
      </c>
      <c r="J249" s="32" t="e">
        <f t="shared" si="22"/>
        <v>#DIV/0!</v>
      </c>
      <c r="K249" s="41"/>
      <c r="L249" s="41"/>
      <c r="M249" s="41" t="e">
        <f>(I249/H249)*100</f>
        <v>#DIV/0!</v>
      </c>
    </row>
    <row r="250" spans="2:13" ht="38.25">
      <c r="B250" s="5"/>
      <c r="C250" s="21" t="s">
        <v>183</v>
      </c>
      <c r="D250" s="9" t="s">
        <v>184</v>
      </c>
      <c r="E250" s="17"/>
      <c r="F250" s="18">
        <v>9900</v>
      </c>
      <c r="G250" s="15"/>
      <c r="H250" s="32"/>
      <c r="I250" s="32"/>
      <c r="J250" s="32"/>
      <c r="K250" s="41"/>
      <c r="L250" s="41"/>
      <c r="M250" s="41"/>
    </row>
    <row r="251" spans="2:13" ht="12.75">
      <c r="B251" s="5"/>
      <c r="C251" s="9" t="s">
        <v>185</v>
      </c>
      <c r="D251" s="9" t="s">
        <v>186</v>
      </c>
      <c r="E251" s="17"/>
      <c r="F251" s="18">
        <v>9900</v>
      </c>
      <c r="G251" s="15"/>
      <c r="H251" s="32"/>
      <c r="I251" s="32"/>
      <c r="J251" s="32" t="e">
        <f t="shared" si="22"/>
        <v>#DIV/0!</v>
      </c>
      <c r="K251" s="41"/>
      <c r="L251" s="41"/>
      <c r="M251" s="41" t="e">
        <f aca="true" t="shared" si="24" ref="M251:M252">(I251/H251)*100</f>
        <v>#DIV/0!</v>
      </c>
    </row>
    <row r="252" spans="2:13" ht="12.75">
      <c r="B252" s="5"/>
      <c r="C252" s="19" t="s">
        <v>187</v>
      </c>
      <c r="D252" s="19" t="s">
        <v>188</v>
      </c>
      <c r="E252" s="20" t="s">
        <v>62</v>
      </c>
      <c r="F252" s="18">
        <v>9900</v>
      </c>
      <c r="G252" s="16"/>
      <c r="H252" s="32"/>
      <c r="I252" s="32"/>
      <c r="J252" s="32" t="e">
        <f t="shared" si="22"/>
        <v>#DIV/0!</v>
      </c>
      <c r="K252" s="41"/>
      <c r="L252" s="41"/>
      <c r="M252" s="41" t="e">
        <f t="shared" si="24"/>
        <v>#DIV/0!</v>
      </c>
    </row>
    <row r="253" spans="2:13" ht="12.75">
      <c r="B253" s="65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7"/>
    </row>
    <row r="254" spans="2:13" ht="25.5">
      <c r="B254" s="10" t="s">
        <v>189</v>
      </c>
      <c r="C254" s="11" t="s">
        <v>7</v>
      </c>
      <c r="D254" s="10" t="s">
        <v>190</v>
      </c>
      <c r="E254" s="11"/>
      <c r="F254" s="23">
        <v>307834.25</v>
      </c>
      <c r="G254" s="23">
        <v>0</v>
      </c>
      <c r="H254" s="23">
        <v>0</v>
      </c>
      <c r="I254" s="23">
        <v>0</v>
      </c>
      <c r="J254" s="32" t="e">
        <f t="shared" si="22"/>
        <v>#DIV/0!</v>
      </c>
      <c r="K254" s="41"/>
      <c r="L254" s="41"/>
      <c r="M254" s="41" t="e">
        <f>(I254/H254)*100</f>
        <v>#DIV/0!</v>
      </c>
    </row>
    <row r="255" spans="2:13" ht="38.25">
      <c r="B255" s="5"/>
      <c r="C255" s="21" t="s">
        <v>176</v>
      </c>
      <c r="D255" s="9" t="s">
        <v>177</v>
      </c>
      <c r="E255" s="17"/>
      <c r="F255" s="18">
        <v>307834.25</v>
      </c>
      <c r="G255" s="15"/>
      <c r="H255" s="32"/>
      <c r="I255" s="32"/>
      <c r="J255" s="32"/>
      <c r="K255" s="41"/>
      <c r="L255" s="41"/>
      <c r="M255" s="41"/>
    </row>
    <row r="256" spans="2:13" ht="12.75">
      <c r="B256" s="5"/>
      <c r="C256" s="9" t="s">
        <v>178</v>
      </c>
      <c r="D256" s="9" t="s">
        <v>179</v>
      </c>
      <c r="E256" s="17"/>
      <c r="F256" s="18">
        <v>307834.25</v>
      </c>
      <c r="G256" s="15"/>
      <c r="H256" s="32"/>
      <c r="I256" s="32"/>
      <c r="J256" s="32" t="e">
        <f t="shared" si="22"/>
        <v>#DIV/0!</v>
      </c>
      <c r="K256" s="41"/>
      <c r="L256" s="41"/>
      <c r="M256" s="41" t="e">
        <f aca="true" t="shared" si="25" ref="M256:M259">(I256/H256)*100</f>
        <v>#DIV/0!</v>
      </c>
    </row>
    <row r="257" spans="2:13" ht="12.75">
      <c r="B257" s="5"/>
      <c r="C257" s="19" t="s">
        <v>180</v>
      </c>
      <c r="D257" s="19" t="s">
        <v>181</v>
      </c>
      <c r="E257" s="20" t="s">
        <v>182</v>
      </c>
      <c r="F257" s="18">
        <v>307834.25</v>
      </c>
      <c r="G257" s="16"/>
      <c r="H257" s="32"/>
      <c r="I257" s="32"/>
      <c r="J257" s="32" t="e">
        <f t="shared" si="22"/>
        <v>#DIV/0!</v>
      </c>
      <c r="K257" s="41"/>
      <c r="L257" s="41"/>
      <c r="M257" s="41" t="e">
        <f t="shared" si="25"/>
        <v>#DIV/0!</v>
      </c>
    </row>
    <row r="258" spans="2:13" ht="12.75">
      <c r="B258" s="5"/>
      <c r="C258" s="19"/>
      <c r="D258" s="19"/>
      <c r="E258" s="20"/>
      <c r="F258" s="18"/>
      <c r="G258" s="16"/>
      <c r="H258" s="32"/>
      <c r="I258" s="32"/>
      <c r="J258" s="32" t="e">
        <f t="shared" si="22"/>
        <v>#DIV/0!</v>
      </c>
      <c r="K258" s="41"/>
      <c r="L258" s="41"/>
      <c r="M258" s="41" t="e">
        <f t="shared" si="25"/>
        <v>#DIV/0!</v>
      </c>
    </row>
    <row r="259" spans="2:13" ht="12.75">
      <c r="B259" s="7">
        <v>2406</v>
      </c>
      <c r="C259" s="2" t="s">
        <v>6</v>
      </c>
      <c r="D259" s="7" t="s">
        <v>196</v>
      </c>
      <c r="E259" s="20"/>
      <c r="F259" s="18"/>
      <c r="G259" s="16"/>
      <c r="H259" s="32"/>
      <c r="I259" s="32"/>
      <c r="J259" s="32" t="e">
        <f t="shared" si="22"/>
        <v>#DIV/0!</v>
      </c>
      <c r="K259" s="41"/>
      <c r="L259" s="41"/>
      <c r="M259" s="41" t="e">
        <f t="shared" si="25"/>
        <v>#DIV/0!</v>
      </c>
    </row>
    <row r="260" spans="2:13" ht="12.75">
      <c r="B260" s="60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2"/>
    </row>
    <row r="261" spans="2:13" ht="12.75">
      <c r="B261" s="10" t="s">
        <v>195</v>
      </c>
      <c r="C261" s="11" t="s">
        <v>7</v>
      </c>
      <c r="D261" s="10" t="s">
        <v>64</v>
      </c>
      <c r="E261" s="20"/>
      <c r="F261" s="22">
        <f>F263+F268+F273</f>
        <v>4598.35</v>
      </c>
      <c r="G261" s="23">
        <f>G268+G273</f>
        <v>102679.97</v>
      </c>
      <c r="H261" s="23">
        <f>H268+H273</f>
        <v>102679.97</v>
      </c>
      <c r="I261" s="30">
        <f>I263+I268+I273</f>
        <v>31116.64</v>
      </c>
      <c r="J261" s="32">
        <f aca="true" t="shared" si="26" ref="J261:J295">(F261/I261)*100</f>
        <v>14.777784490870479</v>
      </c>
      <c r="K261" s="48"/>
      <c r="L261" s="48"/>
      <c r="M261" s="41">
        <f>(I261/H261)*100</f>
        <v>30.304488791728318</v>
      </c>
    </row>
    <row r="262" spans="2:13" ht="12.75">
      <c r="B262" s="10"/>
      <c r="C262" s="11">
        <v>32</v>
      </c>
      <c r="D262" s="10"/>
      <c r="E262" s="20"/>
      <c r="F262" s="18"/>
      <c r="G262" s="16"/>
      <c r="H262" s="32"/>
      <c r="I262" s="32"/>
      <c r="J262" s="32"/>
      <c r="K262" s="41"/>
      <c r="L262" s="41"/>
      <c r="M262" s="41"/>
    </row>
    <row r="263" spans="2:13" ht="25.5">
      <c r="B263" s="10"/>
      <c r="C263" s="25">
        <v>321</v>
      </c>
      <c r="D263" s="26" t="s">
        <v>21</v>
      </c>
      <c r="E263" s="27"/>
      <c r="F263" s="44">
        <v>0</v>
      </c>
      <c r="G263" s="44">
        <v>0</v>
      </c>
      <c r="H263" s="44">
        <v>0</v>
      </c>
      <c r="I263" s="49">
        <f>I264+I265+I266</f>
        <v>984.03</v>
      </c>
      <c r="J263" s="16">
        <f t="shared" si="26"/>
        <v>0</v>
      </c>
      <c r="K263" s="41"/>
      <c r="L263" s="41"/>
      <c r="M263" s="41" t="e">
        <f aca="true" t="shared" si="27" ref="M263:M275">(I263/H263)*100</f>
        <v>#DIV/0!</v>
      </c>
    </row>
    <row r="264" spans="2:13" ht="12.75">
      <c r="B264" s="10"/>
      <c r="C264" s="28">
        <v>3211</v>
      </c>
      <c r="D264" s="26" t="s">
        <v>25</v>
      </c>
      <c r="E264" s="29">
        <v>32400</v>
      </c>
      <c r="F264" s="50"/>
      <c r="G264" s="50"/>
      <c r="H264" s="50"/>
      <c r="I264" s="50">
        <v>109.03</v>
      </c>
      <c r="J264" s="16">
        <f t="shared" si="26"/>
        <v>0</v>
      </c>
      <c r="K264" s="41"/>
      <c r="L264" s="41"/>
      <c r="M264" s="41" t="e">
        <f t="shared" si="27"/>
        <v>#DIV/0!</v>
      </c>
    </row>
    <row r="265" spans="2:13" ht="12.75">
      <c r="B265" s="10"/>
      <c r="C265" s="28">
        <v>3211</v>
      </c>
      <c r="D265" s="26" t="s">
        <v>25</v>
      </c>
      <c r="E265" s="29">
        <v>72400</v>
      </c>
      <c r="F265" s="50"/>
      <c r="G265" s="50"/>
      <c r="H265" s="50"/>
      <c r="I265" s="50">
        <v>200</v>
      </c>
      <c r="J265" s="32">
        <f t="shared" si="26"/>
        <v>0</v>
      </c>
      <c r="K265" s="41"/>
      <c r="L265" s="41"/>
      <c r="M265" s="41" t="e">
        <f t="shared" si="27"/>
        <v>#DIV/0!</v>
      </c>
    </row>
    <row r="266" spans="2:13" ht="25.5">
      <c r="B266" s="10"/>
      <c r="C266" s="28">
        <v>3213</v>
      </c>
      <c r="D266" s="26" t="s">
        <v>75</v>
      </c>
      <c r="E266" s="29">
        <v>72400</v>
      </c>
      <c r="F266" s="50"/>
      <c r="G266" s="50"/>
      <c r="H266" s="50"/>
      <c r="I266" s="50">
        <v>675</v>
      </c>
      <c r="J266" s="32">
        <f t="shared" si="26"/>
        <v>0</v>
      </c>
      <c r="K266" s="41"/>
      <c r="L266" s="41"/>
      <c r="M266" s="41" t="e">
        <f t="shared" si="27"/>
        <v>#DIV/0!</v>
      </c>
    </row>
    <row r="267" spans="2:13" ht="12.75">
      <c r="B267" s="10"/>
      <c r="C267" s="21">
        <v>42</v>
      </c>
      <c r="D267" s="26"/>
      <c r="E267" s="29"/>
      <c r="F267" s="50"/>
      <c r="G267" s="50"/>
      <c r="H267" s="50"/>
      <c r="I267" s="50"/>
      <c r="J267" s="16"/>
      <c r="K267" s="41"/>
      <c r="L267" s="41"/>
      <c r="M267" s="41"/>
    </row>
    <row r="268" spans="2:13" ht="12.75">
      <c r="B268" s="12"/>
      <c r="C268" s="13" t="s">
        <v>65</v>
      </c>
      <c r="D268" s="13" t="s">
        <v>66</v>
      </c>
      <c r="E268" s="12"/>
      <c r="F268" s="42">
        <f>F269+F270+F271+F272</f>
        <v>4226.6</v>
      </c>
      <c r="G268" s="42">
        <v>101674.97</v>
      </c>
      <c r="H268" s="42">
        <v>101674.97</v>
      </c>
      <c r="I268" s="42">
        <f>I269+I270+I271+I272</f>
        <v>30132.61</v>
      </c>
      <c r="J268" s="16">
        <f t="shared" si="26"/>
        <v>14.02666413563246</v>
      </c>
      <c r="K268" s="41"/>
      <c r="L268" s="41"/>
      <c r="M268" s="41">
        <f t="shared" si="27"/>
        <v>29.636212334264766</v>
      </c>
    </row>
    <row r="269" spans="2:13" ht="12.75">
      <c r="B269" s="5"/>
      <c r="C269" s="5" t="s">
        <v>67</v>
      </c>
      <c r="D269" s="5" t="s">
        <v>68</v>
      </c>
      <c r="E269" s="14" t="s">
        <v>134</v>
      </c>
      <c r="F269" s="32">
        <v>4226.6</v>
      </c>
      <c r="G269" s="32"/>
      <c r="H269" s="32"/>
      <c r="I269" s="32">
        <v>1762.5</v>
      </c>
      <c r="J269" s="32">
        <f t="shared" si="26"/>
        <v>239.80709219858159</v>
      </c>
      <c r="K269" s="41"/>
      <c r="L269" s="41"/>
      <c r="M269" s="41" t="e">
        <f t="shared" si="27"/>
        <v>#DIV/0!</v>
      </c>
    </row>
    <row r="270" spans="2:13" ht="12.75">
      <c r="B270" s="5"/>
      <c r="C270" s="5" t="s">
        <v>154</v>
      </c>
      <c r="D270" s="5" t="s">
        <v>68</v>
      </c>
      <c r="E270" s="14">
        <v>48008</v>
      </c>
      <c r="F270" s="32"/>
      <c r="G270" s="32"/>
      <c r="H270" s="32"/>
      <c r="I270" s="32">
        <v>5468.75</v>
      </c>
      <c r="J270" s="32">
        <f t="shared" si="26"/>
        <v>0</v>
      </c>
      <c r="K270" s="41"/>
      <c r="L270" s="41"/>
      <c r="M270" s="41" t="e">
        <f t="shared" si="27"/>
        <v>#DIV/0!</v>
      </c>
    </row>
    <row r="271" spans="2:13" ht="12.75">
      <c r="B271" s="5"/>
      <c r="C271" s="5">
        <v>4223</v>
      </c>
      <c r="D271" s="5" t="s">
        <v>155</v>
      </c>
      <c r="E271" s="14">
        <v>48008</v>
      </c>
      <c r="F271" s="32"/>
      <c r="G271" s="32"/>
      <c r="H271" s="32"/>
      <c r="I271" s="32">
        <v>5326.06</v>
      </c>
      <c r="J271" s="16">
        <f t="shared" si="26"/>
        <v>0</v>
      </c>
      <c r="K271" s="41"/>
      <c r="L271" s="41"/>
      <c r="M271" s="41" t="e">
        <f t="shared" si="27"/>
        <v>#DIV/0!</v>
      </c>
    </row>
    <row r="272" spans="2:13" ht="14.25" customHeight="1">
      <c r="B272" s="5"/>
      <c r="C272" s="5">
        <v>4227</v>
      </c>
      <c r="D272" s="5" t="s">
        <v>156</v>
      </c>
      <c r="E272" s="14">
        <v>48008</v>
      </c>
      <c r="F272" s="32"/>
      <c r="G272" s="32"/>
      <c r="H272" s="32"/>
      <c r="I272" s="32">
        <v>17575.3</v>
      </c>
      <c r="J272" s="16">
        <f t="shared" si="26"/>
        <v>0</v>
      </c>
      <c r="K272" s="41"/>
      <c r="L272" s="41"/>
      <c r="M272" s="41" t="e">
        <f t="shared" si="27"/>
        <v>#DIV/0!</v>
      </c>
    </row>
    <row r="273" spans="2:13" ht="25.5">
      <c r="B273" s="12"/>
      <c r="C273" s="13" t="s">
        <v>112</v>
      </c>
      <c r="D273" s="13" t="s">
        <v>113</v>
      </c>
      <c r="E273" s="12"/>
      <c r="F273" s="42">
        <f>F274+F275</f>
        <v>371.75</v>
      </c>
      <c r="G273" s="42">
        <v>1005</v>
      </c>
      <c r="H273" s="42">
        <v>1005</v>
      </c>
      <c r="I273" s="42">
        <v>0</v>
      </c>
      <c r="J273" s="32" t="e">
        <f t="shared" si="26"/>
        <v>#DIV/0!</v>
      </c>
      <c r="K273" s="41"/>
      <c r="L273" s="41"/>
      <c r="M273" s="41">
        <f t="shared" si="27"/>
        <v>0</v>
      </c>
    </row>
    <row r="274" spans="2:13" ht="12.75">
      <c r="B274" s="12"/>
      <c r="C274" s="5">
        <v>4241</v>
      </c>
      <c r="D274" s="5" t="s">
        <v>197</v>
      </c>
      <c r="E274" s="12">
        <v>72400</v>
      </c>
      <c r="F274" s="42">
        <v>366.25</v>
      </c>
      <c r="G274" s="42"/>
      <c r="H274" s="42"/>
      <c r="I274" s="42"/>
      <c r="J274" s="32" t="e">
        <f t="shared" si="26"/>
        <v>#DIV/0!</v>
      </c>
      <c r="K274" s="41"/>
      <c r="L274" s="41"/>
      <c r="M274" s="41" t="e">
        <f t="shared" si="27"/>
        <v>#DIV/0!</v>
      </c>
    </row>
    <row r="275" spans="2:13" ht="12.75">
      <c r="B275" s="12"/>
      <c r="C275" s="5">
        <v>4241</v>
      </c>
      <c r="D275" s="5" t="s">
        <v>197</v>
      </c>
      <c r="E275" s="12">
        <v>32400</v>
      </c>
      <c r="F275" s="42">
        <v>5.5</v>
      </c>
      <c r="G275" s="42"/>
      <c r="H275" s="42"/>
      <c r="I275" s="42"/>
      <c r="J275" s="16" t="e">
        <f t="shared" si="26"/>
        <v>#DIV/0!</v>
      </c>
      <c r="K275" s="41"/>
      <c r="L275" s="41"/>
      <c r="M275" s="41" t="e">
        <f t="shared" si="27"/>
        <v>#DIV/0!</v>
      </c>
    </row>
    <row r="276" spans="2:13" ht="12.75">
      <c r="B276" s="60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2"/>
    </row>
    <row r="277" spans="2:13" ht="12.75">
      <c r="B277" s="10" t="s">
        <v>137</v>
      </c>
      <c r="C277" s="11" t="s">
        <v>7</v>
      </c>
      <c r="D277" s="10" t="s">
        <v>138</v>
      </c>
      <c r="E277" s="11"/>
      <c r="F277" s="23">
        <v>8000</v>
      </c>
      <c r="G277" s="23">
        <v>5000</v>
      </c>
      <c r="H277" s="23">
        <v>5000</v>
      </c>
      <c r="I277" s="23">
        <v>9500</v>
      </c>
      <c r="J277" s="32">
        <f t="shared" si="26"/>
        <v>84.21052631578947</v>
      </c>
      <c r="K277" s="41"/>
      <c r="L277" s="41"/>
      <c r="M277" s="41">
        <f>(I277/H277)*100</f>
        <v>190</v>
      </c>
    </row>
    <row r="278" spans="2:13" ht="12.75">
      <c r="B278" s="10"/>
      <c r="C278" s="11">
        <v>42</v>
      </c>
      <c r="D278" s="10"/>
      <c r="E278" s="11"/>
      <c r="F278" s="23"/>
      <c r="G278" s="23"/>
      <c r="H278" s="23"/>
      <c r="I278" s="23"/>
      <c r="J278" s="32"/>
      <c r="K278" s="41"/>
      <c r="L278" s="41"/>
      <c r="M278" s="41"/>
    </row>
    <row r="279" spans="2:13" ht="25.5">
      <c r="B279" s="12"/>
      <c r="C279" s="13" t="s">
        <v>112</v>
      </c>
      <c r="D279" s="13" t="s">
        <v>113</v>
      </c>
      <c r="E279" s="12"/>
      <c r="F279" s="42">
        <v>4000</v>
      </c>
      <c r="G279" s="42">
        <v>5000</v>
      </c>
      <c r="H279" s="42">
        <v>5000</v>
      </c>
      <c r="I279" s="42">
        <v>9500</v>
      </c>
      <c r="J279" s="16">
        <f t="shared" si="26"/>
        <v>42.10526315789473</v>
      </c>
      <c r="K279" s="41"/>
      <c r="L279" s="41"/>
      <c r="M279" s="41">
        <f aca="true" t="shared" si="28" ref="M279:M282">(I279/H279)*100</f>
        <v>190</v>
      </c>
    </row>
    <row r="280" spans="2:13" ht="12.75">
      <c r="B280" s="5"/>
      <c r="C280" s="5" t="s">
        <v>114</v>
      </c>
      <c r="D280" s="5" t="s">
        <v>115</v>
      </c>
      <c r="E280" s="14" t="s">
        <v>12</v>
      </c>
      <c r="F280" s="32">
        <v>4000</v>
      </c>
      <c r="G280" s="32"/>
      <c r="H280" s="32"/>
      <c r="I280" s="32">
        <v>5000</v>
      </c>
      <c r="J280" s="16">
        <f t="shared" si="26"/>
        <v>80</v>
      </c>
      <c r="K280" s="41"/>
      <c r="L280" s="41"/>
      <c r="M280" s="41" t="e">
        <f t="shared" si="28"/>
        <v>#DIV/0!</v>
      </c>
    </row>
    <row r="281" spans="2:13" ht="12.75">
      <c r="B281" s="5"/>
      <c r="C281" s="5" t="s">
        <v>114</v>
      </c>
      <c r="D281" s="5" t="s">
        <v>115</v>
      </c>
      <c r="E281" s="14" t="s">
        <v>103</v>
      </c>
      <c r="F281" s="32">
        <v>4000</v>
      </c>
      <c r="G281" s="32"/>
      <c r="H281" s="32"/>
      <c r="I281" s="32">
        <v>4500</v>
      </c>
      <c r="J281" s="32">
        <f t="shared" si="26"/>
        <v>88.88888888888889</v>
      </c>
      <c r="K281" s="41"/>
      <c r="L281" s="41"/>
      <c r="M281" s="41" t="e">
        <f t="shared" si="28"/>
        <v>#DIV/0!</v>
      </c>
    </row>
    <row r="282" spans="2:13" ht="12.75">
      <c r="B282" s="7" t="s">
        <v>77</v>
      </c>
      <c r="C282" s="2" t="s">
        <v>6</v>
      </c>
      <c r="D282" s="7" t="s">
        <v>78</v>
      </c>
      <c r="E282" s="2"/>
      <c r="F282" s="39"/>
      <c r="G282" s="39">
        <v>42240</v>
      </c>
      <c r="H282" s="39">
        <v>42032.66</v>
      </c>
      <c r="I282" s="39">
        <v>37831.979999999996</v>
      </c>
      <c r="J282" s="32">
        <f t="shared" si="26"/>
        <v>0</v>
      </c>
      <c r="K282" s="41"/>
      <c r="L282" s="41"/>
      <c r="M282" s="41">
        <f t="shared" si="28"/>
        <v>90.00615235866583</v>
      </c>
    </row>
    <row r="283" spans="2:13" ht="12.75">
      <c r="B283" s="60"/>
      <c r="C283" s="61"/>
      <c r="D283" s="61"/>
      <c r="E283" s="61"/>
      <c r="F283" s="61"/>
      <c r="G283" s="61"/>
      <c r="H283" s="61"/>
      <c r="I283" s="61"/>
      <c r="J283" s="62"/>
      <c r="K283" s="41"/>
      <c r="L283" s="41"/>
      <c r="M283" s="41"/>
    </row>
    <row r="284" spans="2:13" ht="12.75">
      <c r="B284" s="10" t="s">
        <v>79</v>
      </c>
      <c r="C284" s="11" t="s">
        <v>7</v>
      </c>
      <c r="D284" s="10" t="s">
        <v>80</v>
      </c>
      <c r="E284" s="11"/>
      <c r="F284" s="23">
        <v>0</v>
      </c>
      <c r="G284" s="23">
        <v>42240</v>
      </c>
      <c r="H284" s="23">
        <v>42240</v>
      </c>
      <c r="I284" s="23">
        <f>I286+I289+I291+I294</f>
        <v>37499.97</v>
      </c>
      <c r="J284" s="16">
        <f t="shared" si="26"/>
        <v>0</v>
      </c>
      <c r="K284" s="41"/>
      <c r="L284" s="41"/>
      <c r="M284" s="41">
        <f>(I284/H284)*100</f>
        <v>88.77833806818181</v>
      </c>
    </row>
    <row r="285" spans="2:13" ht="12.75">
      <c r="B285" s="10"/>
      <c r="C285" s="11">
        <v>31</v>
      </c>
      <c r="D285" s="10"/>
      <c r="E285" s="11"/>
      <c r="F285" s="23"/>
      <c r="G285" s="23"/>
      <c r="H285" s="23"/>
      <c r="I285" s="23"/>
      <c r="J285" s="32"/>
      <c r="K285" s="41"/>
      <c r="L285" s="41"/>
      <c r="M285" s="41"/>
    </row>
    <row r="286" spans="2:13" ht="12.75">
      <c r="B286" s="12"/>
      <c r="C286" s="13" t="s">
        <v>8</v>
      </c>
      <c r="D286" s="13" t="s">
        <v>9</v>
      </c>
      <c r="E286" s="12"/>
      <c r="F286" s="42"/>
      <c r="G286" s="42">
        <v>29893.75</v>
      </c>
      <c r="H286" s="42">
        <v>29893.75</v>
      </c>
      <c r="I286" s="42">
        <f>I287+I288</f>
        <v>26400.75</v>
      </c>
      <c r="J286" s="32">
        <f t="shared" si="26"/>
        <v>0</v>
      </c>
      <c r="K286" s="41"/>
      <c r="L286" s="41"/>
      <c r="M286" s="41">
        <f aca="true" t="shared" si="29" ref="M286:M295">(I286/H286)*100</f>
        <v>88.31528329500313</v>
      </c>
    </row>
    <row r="287" spans="2:13" ht="12.75">
      <c r="B287" s="5"/>
      <c r="C287" s="5" t="s">
        <v>10</v>
      </c>
      <c r="D287" s="5" t="s">
        <v>11</v>
      </c>
      <c r="E287" s="14" t="s">
        <v>12</v>
      </c>
      <c r="F287" s="32"/>
      <c r="G287" s="32"/>
      <c r="H287" s="32"/>
      <c r="I287" s="32">
        <v>16427.75</v>
      </c>
      <c r="J287" s="16">
        <f t="shared" si="26"/>
        <v>0</v>
      </c>
      <c r="K287" s="41"/>
      <c r="L287" s="41"/>
      <c r="M287" s="41" t="e">
        <f t="shared" si="29"/>
        <v>#DIV/0!</v>
      </c>
    </row>
    <row r="288" spans="2:17" ht="12.75">
      <c r="B288" s="5"/>
      <c r="C288" s="5" t="s">
        <v>10</v>
      </c>
      <c r="D288" s="5" t="s">
        <v>11</v>
      </c>
      <c r="E288" s="14" t="s">
        <v>61</v>
      </c>
      <c r="F288" s="32"/>
      <c r="G288" s="32"/>
      <c r="H288" s="32"/>
      <c r="I288" s="32">
        <v>9973</v>
      </c>
      <c r="J288" s="16">
        <f t="shared" si="26"/>
        <v>0</v>
      </c>
      <c r="K288" s="41"/>
      <c r="L288" s="41"/>
      <c r="M288" s="41" t="e">
        <f t="shared" si="29"/>
        <v>#DIV/0!</v>
      </c>
      <c r="P288" s="51"/>
      <c r="Q288" s="51"/>
    </row>
    <row r="289" spans="2:13" ht="12.75">
      <c r="B289" s="12"/>
      <c r="C289" s="13" t="s">
        <v>17</v>
      </c>
      <c r="D289" s="13" t="s">
        <v>18</v>
      </c>
      <c r="E289" s="12"/>
      <c r="F289" s="42"/>
      <c r="G289" s="42">
        <v>6380</v>
      </c>
      <c r="H289" s="42">
        <v>6380</v>
      </c>
      <c r="I289" s="42">
        <v>6343.09</v>
      </c>
      <c r="J289" s="32">
        <f t="shared" si="26"/>
        <v>0</v>
      </c>
      <c r="K289" s="41"/>
      <c r="L289" s="41"/>
      <c r="M289" s="41">
        <f t="shared" si="29"/>
        <v>99.42147335423198</v>
      </c>
    </row>
    <row r="290" spans="2:13" ht="12.75">
      <c r="B290" s="5"/>
      <c r="C290" s="5" t="s">
        <v>19</v>
      </c>
      <c r="D290" s="5" t="s">
        <v>18</v>
      </c>
      <c r="E290" s="14" t="s">
        <v>12</v>
      </c>
      <c r="F290" s="32"/>
      <c r="G290" s="32"/>
      <c r="H290" s="32"/>
      <c r="I290" s="32">
        <v>6343.09</v>
      </c>
      <c r="J290" s="32">
        <f t="shared" si="26"/>
        <v>0</v>
      </c>
      <c r="K290" s="41"/>
      <c r="L290" s="41"/>
      <c r="M290" s="41" t="e">
        <f t="shared" si="29"/>
        <v>#DIV/0!</v>
      </c>
    </row>
    <row r="291" spans="2:13" ht="12.75">
      <c r="B291" s="12"/>
      <c r="C291" s="13" t="s">
        <v>13</v>
      </c>
      <c r="D291" s="13" t="s">
        <v>14</v>
      </c>
      <c r="E291" s="12"/>
      <c r="F291" s="42"/>
      <c r="G291" s="42">
        <v>5566.25</v>
      </c>
      <c r="H291" s="42">
        <v>5566.25</v>
      </c>
      <c r="I291" s="42">
        <v>4356.13</v>
      </c>
      <c r="J291" s="16">
        <f t="shared" si="26"/>
        <v>0</v>
      </c>
      <c r="K291" s="41"/>
      <c r="L291" s="41"/>
      <c r="M291" s="41">
        <f t="shared" si="29"/>
        <v>78.25969009656411</v>
      </c>
    </row>
    <row r="292" spans="2:13" ht="25.5">
      <c r="B292" s="5"/>
      <c r="C292" s="5" t="s">
        <v>15</v>
      </c>
      <c r="D292" s="5" t="s">
        <v>16</v>
      </c>
      <c r="E292" s="14" t="s">
        <v>12</v>
      </c>
      <c r="F292" s="32"/>
      <c r="G292" s="32"/>
      <c r="H292" s="32"/>
      <c r="I292" s="32">
        <v>4356.13</v>
      </c>
      <c r="J292" s="16">
        <f t="shared" si="26"/>
        <v>0</v>
      </c>
      <c r="K292" s="41"/>
      <c r="L292" s="41"/>
      <c r="M292" s="41" t="e">
        <f t="shared" si="29"/>
        <v>#DIV/0!</v>
      </c>
    </row>
    <row r="293" spans="2:13" ht="12.75">
      <c r="B293" s="5"/>
      <c r="C293" s="21">
        <v>32</v>
      </c>
      <c r="D293" s="5"/>
      <c r="E293" s="14"/>
      <c r="F293" s="32"/>
      <c r="G293" s="32"/>
      <c r="H293" s="32"/>
      <c r="I293" s="32"/>
      <c r="J293" s="32"/>
      <c r="K293" s="41"/>
      <c r="L293" s="41"/>
      <c r="M293" s="41"/>
    </row>
    <row r="294" spans="2:13" ht="25.5">
      <c r="B294" s="12"/>
      <c r="C294" s="13" t="s">
        <v>20</v>
      </c>
      <c r="D294" s="13" t="s">
        <v>21</v>
      </c>
      <c r="E294" s="12"/>
      <c r="F294" s="42"/>
      <c r="G294" s="42">
        <v>400</v>
      </c>
      <c r="H294" s="42">
        <v>400</v>
      </c>
      <c r="I294" s="42">
        <v>400</v>
      </c>
      <c r="J294" s="32">
        <f t="shared" si="26"/>
        <v>0</v>
      </c>
      <c r="K294" s="41"/>
      <c r="L294" s="41"/>
      <c r="M294" s="41">
        <f t="shared" si="29"/>
        <v>100</v>
      </c>
    </row>
    <row r="295" spans="2:13" ht="12.75">
      <c r="B295" s="5"/>
      <c r="C295" s="5" t="s">
        <v>24</v>
      </c>
      <c r="D295" s="5" t="s">
        <v>25</v>
      </c>
      <c r="E295" s="14" t="s">
        <v>12</v>
      </c>
      <c r="F295" s="32"/>
      <c r="G295" s="32"/>
      <c r="H295" s="32"/>
      <c r="I295" s="32">
        <v>400</v>
      </c>
      <c r="J295" s="16">
        <f t="shared" si="26"/>
        <v>0</v>
      </c>
      <c r="K295" s="41"/>
      <c r="L295" s="41"/>
      <c r="M295" s="41" t="e">
        <f t="shared" si="29"/>
        <v>#DIV/0!</v>
      </c>
    </row>
    <row r="297" spans="2:10" ht="12.75">
      <c r="B297" s="59" t="s">
        <v>205</v>
      </c>
      <c r="H297" s="58"/>
      <c r="I297" s="58"/>
      <c r="J297" s="58"/>
    </row>
    <row r="298" spans="2:10" ht="12.75">
      <c r="B298" s="59" t="s">
        <v>206</v>
      </c>
      <c r="H298" s="63" t="s">
        <v>203</v>
      </c>
      <c r="I298" s="63"/>
      <c r="J298" s="63"/>
    </row>
    <row r="299" spans="2:10" ht="12.75">
      <c r="B299" s="59" t="s">
        <v>207</v>
      </c>
      <c r="H299" s="64" t="s">
        <v>204</v>
      </c>
      <c r="I299" s="64"/>
      <c r="J299" s="64"/>
    </row>
  </sheetData>
  <mergeCells count="30">
    <mergeCell ref="C6:D6"/>
    <mergeCell ref="A1:J1"/>
    <mergeCell ref="B4:M4"/>
    <mergeCell ref="B3:M3"/>
    <mergeCell ref="B2:M2"/>
    <mergeCell ref="C5:D5"/>
    <mergeCell ref="B9:M9"/>
    <mergeCell ref="B39:M39"/>
    <mergeCell ref="B51:M51"/>
    <mergeCell ref="B88:M88"/>
    <mergeCell ref="B107:M107"/>
    <mergeCell ref="B117:M117"/>
    <mergeCell ref="B122:M122"/>
    <mergeCell ref="B132:M132"/>
    <mergeCell ref="B148:M148"/>
    <mergeCell ref="B153:M153"/>
    <mergeCell ref="B233:M233"/>
    <mergeCell ref="B241:M241"/>
    <mergeCell ref="B175:M175"/>
    <mergeCell ref="B198:M198"/>
    <mergeCell ref="B203:M203"/>
    <mergeCell ref="B213:M213"/>
    <mergeCell ref="B227:M227"/>
    <mergeCell ref="B283:J283"/>
    <mergeCell ref="B276:M276"/>
    <mergeCell ref="H298:J298"/>
    <mergeCell ref="H299:J299"/>
    <mergeCell ref="B248:M248"/>
    <mergeCell ref="B253:M253"/>
    <mergeCell ref="B260:M26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Peruško Hajnc</dc:creator>
  <cp:keywords/>
  <dc:description/>
  <cp:lastModifiedBy>Računovodstvo</cp:lastModifiedBy>
  <cp:lastPrinted>2023-03-28T09:15:16Z</cp:lastPrinted>
  <dcterms:created xsi:type="dcterms:W3CDTF">2023-03-28T08:56:16Z</dcterms:created>
  <dcterms:modified xsi:type="dcterms:W3CDTF">2023-03-29T14:19:56Z</dcterms:modified>
  <cp:category/>
  <cp:version/>
  <cp:contentType/>
  <cp:contentStatus/>
</cp:coreProperties>
</file>