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300" activeTab="0"/>
  </bookViews>
  <sheets>
    <sheet name=" OPĆI DIO PLANA 2022." sheetId="2" r:id="rId1"/>
    <sheet name="PLAN PRIHODA 2022." sheetId="5" r:id="rId2"/>
    <sheet name="PLAN RASHODA 2022." sheetId="4" r:id="rId3"/>
    <sheet name="List1" sheetId="3" r:id="rId4"/>
  </sheets>
  <externalReferences>
    <externalReference r:id="rId7"/>
  </externalReferences>
  <definedNames>
    <definedName name="_xlnm.Print_Area" localSheetId="0">' OPĆI DIO PLANA 2022.'!$A$2:$J$24</definedName>
    <definedName name="_xlnm.Print_Titles" localSheetId="2">'PLAN RASHODA 2022.'!$1:$1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<sst xmlns="http://schemas.openxmlformats.org/spreadsheetml/2006/main" count="289" uniqueCount="148">
  <si>
    <t>VIŠAK / MANJAK + NETO FINANCIRANJE</t>
  </si>
  <si>
    <t>NETO FINANCIRANJE</t>
  </si>
  <si>
    <t>IZDACI ZA FINANCIJSKU IMOVINU I OTPLATE ZAJMOVA</t>
  </si>
  <si>
    <t>PRIMICI OD FINANCIJSKE IMOVINE I ZADUŽIVANJA</t>
  </si>
  <si>
    <t>UKUPAN DONOS VIŠKA/MANJKA IZ PRETHODNE(IH) GODINA</t>
  </si>
  <si>
    <t>RASHODI ZA NABAVU NEFINANCIJSKE IMOVINE</t>
  </si>
  <si>
    <t>RASHODI  POSLOVANJA</t>
  </si>
  <si>
    <t>RASHODI UKUPNO</t>
  </si>
  <si>
    <t>PRIHODI OD PRODAJE NEFINANCIJSKE IMOVINE</t>
  </si>
  <si>
    <t>PRIHODI POSLOVANJA</t>
  </si>
  <si>
    <t>PRIHODI UKUPNO</t>
  </si>
  <si>
    <t>OPĆI DIO</t>
  </si>
  <si>
    <t>Prijedlog plana 
za 2022.</t>
  </si>
  <si>
    <t>Projekcija plana
za 2023.</t>
  </si>
  <si>
    <t>Projekcija plana 
za 2024.</t>
  </si>
  <si>
    <t>FINANCIJSKI  PLAN  ZA 2022. GODINU Medicinska Škola Pula
 OIB 56214920982</t>
  </si>
  <si>
    <t>PLAN 2021.</t>
  </si>
  <si>
    <t>RAZLIKA</t>
  </si>
  <si>
    <t>PLAN 2022.</t>
  </si>
  <si>
    <t xml:space="preserve">RAZLIKA - VIŠAK / </t>
  </si>
  <si>
    <t>VIŠAK IZ PRETHODNE(IH) GODINE KOJI ĆE SE POKRITI/RASPOREDITI</t>
  </si>
  <si>
    <t>KLASA: 402-01/21-01/01</t>
  </si>
  <si>
    <t>Predsjednica Školskog odbora:</t>
  </si>
  <si>
    <t>URBROJ: 2168-17/3-21-4</t>
  </si>
  <si>
    <t>Pula, 30.12.2021.</t>
  </si>
  <si>
    <t>Danijela Panić, mag. physioth.</t>
  </si>
  <si>
    <t>URBROJ: 2168-17/3-21-3
Pula, 30.12.2021.</t>
  </si>
  <si>
    <t>UKUPNO</t>
  </si>
  <si>
    <t>Zaduživanje Istarske županije</t>
  </si>
  <si>
    <t>81</t>
  </si>
  <si>
    <t>Prihodi od prodaje imovine za proračunske korisnike</t>
  </si>
  <si>
    <t>72</t>
  </si>
  <si>
    <t>Ministarstva i državne ustanove za proračunske korisnike</t>
  </si>
  <si>
    <t>53</t>
  </si>
  <si>
    <t>Europska unija</t>
  </si>
  <si>
    <t>51</t>
  </si>
  <si>
    <t>Decentralizirana sredstva</t>
  </si>
  <si>
    <t>48</t>
  </si>
  <si>
    <t>Prihodi za posebne namjene za proračunske korisnike</t>
  </si>
  <si>
    <t>47</t>
  </si>
  <si>
    <t>Vlastiti prihodi proračunskih korisnika</t>
  </si>
  <si>
    <t>32</t>
  </si>
  <si>
    <t>Nenamjenski prihodi i primici</t>
  </si>
  <si>
    <t>11</t>
  </si>
  <si>
    <t>PROJEKCIJA 2024</t>
  </si>
  <si>
    <t>PROJEKCIJA 2023</t>
  </si>
  <si>
    <t>NOVI PLAN</t>
  </si>
  <si>
    <t>PLAN</t>
  </si>
  <si>
    <t>IZVORI FINANCIRANJA</t>
  </si>
  <si>
    <t>17474 Medicinska Škola Pula</t>
  </si>
  <si>
    <t>SVEUKUPNO</t>
  </si>
  <si>
    <t>KNJIGE,UMJ.DJELA I OST.IZLOŽB.VRIJEDN.</t>
  </si>
  <si>
    <t>424</t>
  </si>
  <si>
    <t>POSTROJENJA I OPREMA</t>
  </si>
  <si>
    <t>422</t>
  </si>
  <si>
    <t>RASHODI ZA NABAVU PROIZVEDENE DUGOTRAJNE IMOVINE</t>
  </si>
  <si>
    <t>42</t>
  </si>
  <si>
    <t>4</t>
  </si>
  <si>
    <t>RASHODI ZA USLUGE</t>
  </si>
  <si>
    <t>323</t>
  </si>
  <si>
    <t>MATERIJALNI RASHODI</t>
  </si>
  <si>
    <t>RASHODI POSLOVANJA</t>
  </si>
  <si>
    <t>3</t>
  </si>
  <si>
    <t>Školski namještaj i oprema</t>
  </si>
  <si>
    <t>K240601</t>
  </si>
  <si>
    <t>Opremanje u srednjim školama</t>
  </si>
  <si>
    <t>2406</t>
  </si>
  <si>
    <t>OST.NESPOM.RASHODI POSLOVANJA</t>
  </si>
  <si>
    <t>329</t>
  </si>
  <si>
    <t>RASHODI ZA MATERIJAL I ENERG.</t>
  </si>
  <si>
    <t>322</t>
  </si>
  <si>
    <t>NAKNADE TROŠKOVA ZAPOSLENIMA</t>
  </si>
  <si>
    <t>321</t>
  </si>
  <si>
    <t>OSTALI RASHODI ZA ZAPOSLENE</t>
  </si>
  <si>
    <t>312</t>
  </si>
  <si>
    <t>RASHODI ZA ZAPOSLENE</t>
  </si>
  <si>
    <t>31</t>
  </si>
  <si>
    <t>Volontarijat u palijativnoj skrbi</t>
  </si>
  <si>
    <t>A230185</t>
  </si>
  <si>
    <t>Zavičajna nastava</t>
  </si>
  <si>
    <t>A230184</t>
  </si>
  <si>
    <t>POMOĆI TEMELJEM PRIJENOSA EU SREDSTAVA</t>
  </si>
  <si>
    <t>368</t>
  </si>
  <si>
    <t>POMOĆI INOZEMNIM VLADAMA</t>
  </si>
  <si>
    <t>361</t>
  </si>
  <si>
    <t>POMOĆI DANE U INOZEMSTVO I UNUTAR OPĆE DRŽAVE</t>
  </si>
  <si>
    <t>36</t>
  </si>
  <si>
    <t>OSTALI FINANCIJSKI RASHODI</t>
  </si>
  <si>
    <t>343</t>
  </si>
  <si>
    <t>FINANCIJSKI RASHODI</t>
  </si>
  <si>
    <t>34</t>
  </si>
  <si>
    <t>DOPRINOSI NA PLAĆE</t>
  </si>
  <si>
    <t>313</t>
  </si>
  <si>
    <t>PLAĆE (BRUTO)</t>
  </si>
  <si>
    <t>311</t>
  </si>
  <si>
    <t>EU projekti kod proračunskih korisnika</t>
  </si>
  <si>
    <t>A230168</t>
  </si>
  <si>
    <t>Pokretom do zdravlja</t>
  </si>
  <si>
    <t>A230141</t>
  </si>
  <si>
    <t>Programi obrazovanja iznad standarda</t>
  </si>
  <si>
    <t>2301</t>
  </si>
  <si>
    <t>Plaće i drugi rashodi za zaposlene srednjih škola</t>
  </si>
  <si>
    <t>A220104</t>
  </si>
  <si>
    <t>Materijalni rashodi SŠ - drugi izvori</t>
  </si>
  <si>
    <t>A220103</t>
  </si>
  <si>
    <t>Materijalni rashodi SŠ po stvarnom trošku</t>
  </si>
  <si>
    <t>A220102</t>
  </si>
  <si>
    <t>Materijalni rashodi SŠ po kriterijima</t>
  </si>
  <si>
    <t>A220101</t>
  </si>
  <si>
    <t>Redovna djelatnost srednjih škola - minimalni standard</t>
  </si>
  <si>
    <t>2201</t>
  </si>
  <si>
    <t>Medicinska Škola Pula</t>
  </si>
  <si>
    <t xml:space="preserve">17474 </t>
  </si>
  <si>
    <t>SREDNJEŠKOLSKE USTANOVE</t>
  </si>
  <si>
    <t>PRORAČUN  2022</t>
  </si>
  <si>
    <t>PLAN  2021</t>
  </si>
  <si>
    <t>OPIS</t>
  </si>
  <si>
    <t>RAČUN</t>
  </si>
  <si>
    <t>POZICIJA</t>
  </si>
  <si>
    <t>SVEUKUPNI  PRIHODI:</t>
  </si>
  <si>
    <t>VIŠAK PRETHODNE GODINE</t>
  </si>
  <si>
    <t>Višakprihoda poslovanja</t>
  </si>
  <si>
    <t>VLASTITI IZVORI</t>
  </si>
  <si>
    <t>Prihodi od prodaje građevinskih objekata</t>
  </si>
  <si>
    <t>PRIHOD OD PRODAJE DUGOTRAJNE  IMOVINE</t>
  </si>
  <si>
    <t>PRIHOD OD PRODAJE NEFINANCIJSKE IMOVINE</t>
  </si>
  <si>
    <r>
      <t xml:space="preserve">Prihod iz proračuna - IŽ        </t>
    </r>
    <r>
      <rPr>
        <b/>
        <sz val="9"/>
        <rFont val="Calibri"/>
        <family val="2"/>
      </rPr>
      <t xml:space="preserve">               </t>
    </r>
  </si>
  <si>
    <t>PRIHODI  IZ PRORAČUNA</t>
  </si>
  <si>
    <t>Tekuće donacije od pravnih osoba</t>
  </si>
  <si>
    <t>Prihodi od prodaje proizvoda i robe te pruženih usluga</t>
  </si>
  <si>
    <t>PRIHODI OD PRODAJE ROBA I PRUŽENIH USLUGA</t>
  </si>
  <si>
    <t>Prihodi po posebnim propisima školarine</t>
  </si>
  <si>
    <t>PRIHODI PO POSEBNIM PROPISIMA</t>
  </si>
  <si>
    <t>kamate</t>
  </si>
  <si>
    <t>Prihodi od financijske imovine</t>
  </si>
  <si>
    <t xml:space="preserve">PRIHODI OD IMOVINE </t>
  </si>
  <si>
    <t>Prihod - projekti EU</t>
  </si>
  <si>
    <r>
      <t xml:space="preserve">Prihod iz proračuna za nabavu nef. imovine financir.redovne djelatnosti- MZO            </t>
    </r>
    <r>
      <rPr>
        <b/>
        <sz val="9"/>
        <rFont val="Calibri"/>
        <family val="2"/>
      </rPr>
      <t xml:space="preserve">    </t>
    </r>
    <r>
      <rPr>
        <sz val="9"/>
        <rFont val="Calibri"/>
        <family val="2"/>
      </rPr>
      <t xml:space="preserve">   </t>
    </r>
  </si>
  <si>
    <r>
      <t xml:space="preserve">Prihod iz proračuna za financir.redovne djelatnosti- MZO            </t>
    </r>
    <r>
      <rPr>
        <b/>
        <sz val="9"/>
        <rFont val="Calibri"/>
        <family val="2"/>
      </rPr>
      <t xml:space="preserve">    </t>
    </r>
    <r>
      <rPr>
        <sz val="9"/>
        <rFont val="Calibri"/>
        <family val="2"/>
      </rPr>
      <t xml:space="preserve">   </t>
    </r>
  </si>
  <si>
    <t>Prihod HZZ -psiholog</t>
  </si>
  <si>
    <t>PLANA 2024.</t>
  </si>
  <si>
    <t>PLANA 2023.</t>
  </si>
  <si>
    <t>2022.</t>
  </si>
  <si>
    <t>2021.</t>
  </si>
  <si>
    <t xml:space="preserve">VRSTA  PRIHODA               </t>
  </si>
  <si>
    <t xml:space="preserve">PROJEKCIJA </t>
  </si>
  <si>
    <t xml:space="preserve">PLAN </t>
  </si>
  <si>
    <t xml:space="preserve"> FINANCIJSKi PLAN ZA 2022. GODINU
 Medicinska Škola Pula
OIB 56214920982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</si>
</sst>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kn&quot;_-;\-* #,##0.00\ &quot;kn&quot;_-;_-* &quot;-&quot;??\ &quot;kn&quot;_-;_-@_-"/>
    <numFmt numFmtId="164" formatCode="#,##0.00_ ;\-#,##0.00\ "/>
    <numFmt numFmtId="165" formatCode="[$-1041A]#,##0.00;\-\ #,##0.00"/>
  </numFmts>
  <fonts count="19">
    <font>
      <sz val="10"/>
      <color indexed="8"/>
      <name val="MS Sans Serif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9"/>
      <name val="Calibri"/>
      <family val="2"/>
      <scheme val="minor"/>
    </font>
    <font>
      <sz val="9"/>
      <name val="Arial"/>
      <family val="2"/>
    </font>
    <font>
      <b/>
      <sz val="9"/>
      <color indexed="8"/>
      <name val="Calibri"/>
      <family val="2"/>
      <scheme val="minor"/>
    </font>
    <font>
      <sz val="9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name val="Calibri "/>
      <family val="2"/>
    </font>
    <font>
      <b/>
      <sz val="9"/>
      <name val="Calibri "/>
      <family val="2"/>
    </font>
    <font>
      <b/>
      <sz val="9"/>
      <color indexed="8"/>
      <name val="Calibri "/>
      <family val="2"/>
    </font>
    <font>
      <sz val="9"/>
      <color indexed="8"/>
      <name val="Calibri "/>
      <family val="2"/>
    </font>
    <font>
      <sz val="9"/>
      <color rgb="FFFF0000"/>
      <name val="Calibri "/>
      <family val="2"/>
    </font>
    <font>
      <i/>
      <sz val="9"/>
      <name val="Calibri"/>
      <family val="2"/>
      <scheme val="minor"/>
    </font>
    <font>
      <b/>
      <sz val="9"/>
      <name val="Calibri"/>
      <family val="2"/>
    </font>
    <font>
      <b/>
      <sz val="9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9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  <border>
      <left/>
      <right/>
      <top/>
      <bottom style="thin"/>
    </border>
    <border>
      <left/>
      <right/>
      <top/>
      <bottom style="thin">
        <color indexed="16"/>
      </bottom>
    </border>
    <border>
      <left/>
      <right/>
      <top style="thin">
        <color indexed="11"/>
      </top>
      <bottom style="thin">
        <color indexed="16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/>
      <right style="hair"/>
      <top style="hair"/>
      <bottom style="hair"/>
    </border>
    <border>
      <left style="hair"/>
      <right style="hair"/>
      <top/>
      <bottom style="hair"/>
    </border>
    <border>
      <left style="hair"/>
      <right/>
      <top style="hair"/>
      <bottom style="hair"/>
    </border>
    <border>
      <left style="hair"/>
      <right style="hair"/>
      <top style="hair"/>
      <bottom/>
    </border>
    <border>
      <left/>
      <right/>
      <top style="thin"/>
      <bottom/>
    </border>
    <border>
      <left/>
      <right style="thin"/>
      <top style="thin"/>
      <bottom style="thin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44" fontId="2" fillId="0" borderId="0" applyFont="0" applyFill="0" applyBorder="0" applyAlignment="0" applyProtection="0"/>
  </cellStyleXfs>
  <cellXfs count="151">
    <xf numFmtId="0" fontId="0" fillId="0" borderId="0" xfId="0"/>
    <xf numFmtId="0" fontId="9" fillId="0" borderId="1" xfId="0" applyNumberFormat="1" applyFont="1" applyFill="1" applyBorder="1" applyAlignment="1" applyProtection="1">
      <alignment wrapText="1"/>
      <protection/>
    </xf>
    <xf numFmtId="0" fontId="9" fillId="2" borderId="1" xfId="0" applyNumberFormat="1" applyFont="1" applyFill="1" applyBorder="1" applyAlignment="1" applyProtection="1">
      <alignment wrapText="1"/>
      <protection/>
    </xf>
    <xf numFmtId="4" fontId="11" fillId="2" borderId="1" xfId="0" applyNumberFormat="1" applyFont="1" applyFill="1" applyBorder="1" applyAlignment="1" applyProtection="1">
      <alignment horizontal="right" wrapText="1"/>
      <protection/>
    </xf>
    <xf numFmtId="3" fontId="11" fillId="2" borderId="1" xfId="0" applyNumberFormat="1" applyFont="1" applyFill="1" applyBorder="1" applyAlignment="1" applyProtection="1">
      <alignment horizontal="right" wrapText="1"/>
      <protection/>
    </xf>
    <xf numFmtId="4" fontId="12" fillId="0" borderId="1" xfId="0" applyNumberFormat="1" applyFont="1" applyFill="1" applyBorder="1" applyAlignment="1" applyProtection="1">
      <alignment/>
      <protection/>
    </xf>
    <xf numFmtId="4" fontId="10" fillId="2" borderId="1" xfId="0" applyNumberFormat="1" applyFont="1" applyFill="1" applyBorder="1" applyAlignment="1" applyProtection="1">
      <alignment wrapText="1"/>
      <protection/>
    </xf>
    <xf numFmtId="0" fontId="11" fillId="0" borderId="2" xfId="0" applyFont="1" applyBorder="1" applyAlignment="1" quotePrefix="1">
      <alignment horizontal="left" wrapText="1"/>
    </xf>
    <xf numFmtId="0" fontId="11" fillId="0" borderId="3" xfId="0" applyFont="1" applyBorder="1" applyAlignment="1" quotePrefix="1">
      <alignment horizontal="left" wrapText="1"/>
    </xf>
    <xf numFmtId="0" fontId="11" fillId="0" borderId="3" xfId="0" applyFont="1" applyBorder="1" applyAlignment="1" quotePrefix="1">
      <alignment horizontal="center" wrapText="1"/>
    </xf>
    <xf numFmtId="0" fontId="11" fillId="0" borderId="3" xfId="0" applyNumberFormat="1" applyFont="1" applyFill="1" applyBorder="1" applyAlignment="1" applyProtection="1" quotePrefix="1">
      <alignment horizontal="left"/>
      <protection/>
    </xf>
    <xf numFmtId="0" fontId="11" fillId="0" borderId="1" xfId="0" applyNumberFormat="1" applyFont="1" applyFill="1" applyBorder="1" applyAlignment="1" applyProtection="1" quotePrefix="1">
      <alignment horizontal="center"/>
      <protection/>
    </xf>
    <xf numFmtId="0" fontId="11" fillId="0" borderId="1" xfId="0" applyNumberFormat="1" applyFont="1" applyFill="1" applyBorder="1" applyAlignment="1" applyProtection="1">
      <alignment horizontal="center" wrapText="1"/>
      <protection/>
    </xf>
    <xf numFmtId="0" fontId="11" fillId="0" borderId="1" xfId="0" applyNumberFormat="1" applyFont="1" applyFill="1" applyBorder="1" applyAlignment="1" applyProtection="1">
      <alignment horizontal="center" vertical="center" wrapText="1"/>
      <protection/>
    </xf>
    <xf numFmtId="4" fontId="10" fillId="2" borderId="1" xfId="0" applyNumberFormat="1" applyFont="1" applyFill="1" applyBorder="1" applyAlignment="1" applyProtection="1">
      <alignment/>
      <protection/>
    </xf>
    <xf numFmtId="4" fontId="11" fillId="2" borderId="1" xfId="0" applyNumberFormat="1" applyFont="1" applyFill="1" applyBorder="1" applyAlignment="1">
      <alignment horizontal="right"/>
    </xf>
    <xf numFmtId="4" fontId="9" fillId="0" borderId="1" xfId="0" applyNumberFormat="1" applyFont="1" applyBorder="1"/>
    <xf numFmtId="4" fontId="10" fillId="0" borderId="1" xfId="0" applyNumberFormat="1" applyFont="1" applyFill="1" applyBorder="1" applyAlignment="1" applyProtection="1">
      <alignment/>
      <protection/>
    </xf>
    <xf numFmtId="4" fontId="12" fillId="0" borderId="1" xfId="0" applyNumberFormat="1" applyFont="1" applyFill="1" applyBorder="1" applyAlignment="1">
      <alignment horizontal="right"/>
    </xf>
    <xf numFmtId="0" fontId="10" fillId="2" borderId="2" xfId="0" applyFont="1" applyFill="1" applyBorder="1" applyAlignment="1">
      <alignment horizontal="left"/>
    </xf>
    <xf numFmtId="0" fontId="9" fillId="2" borderId="3" xfId="0" applyNumberFormat="1" applyFont="1" applyFill="1" applyBorder="1" applyAlignment="1" applyProtection="1">
      <alignment/>
      <protection/>
    </xf>
    <xf numFmtId="0" fontId="11" fillId="3" borderId="3" xfId="0" applyNumberFormat="1" applyFont="1" applyFill="1" applyBorder="1" applyAlignment="1" applyProtection="1">
      <alignment horizontal="right" wrapText="1"/>
      <protection/>
    </xf>
    <xf numFmtId="0" fontId="11" fillId="3" borderId="1" xfId="0" applyNumberFormat="1" applyFont="1" applyFill="1" applyBorder="1" applyAlignment="1" applyProtection="1">
      <alignment horizontal="right" wrapText="1"/>
      <protection/>
    </xf>
    <xf numFmtId="3" fontId="11" fillId="3" borderId="2" xfId="0" applyNumberFormat="1" applyFont="1" applyFill="1" applyBorder="1" applyAlignment="1" quotePrefix="1">
      <alignment horizontal="right"/>
    </xf>
    <xf numFmtId="3" fontId="11" fillId="3" borderId="1" xfId="0" applyNumberFormat="1" applyFont="1" applyFill="1" applyBorder="1" applyAlignment="1" applyProtection="1">
      <alignment horizontal="right" wrapText="1"/>
      <protection/>
    </xf>
    <xf numFmtId="4" fontId="11" fillId="2" borderId="3" xfId="0" applyNumberFormat="1" applyFont="1" applyFill="1" applyBorder="1" applyAlignment="1" applyProtection="1">
      <alignment horizontal="right" wrapText="1"/>
      <protection/>
    </xf>
    <xf numFmtId="4" fontId="11" fillId="2" borderId="2" xfId="0" applyNumberFormat="1" applyFont="1" applyFill="1" applyBorder="1" applyAlignment="1" quotePrefix="1">
      <alignment horizontal="right"/>
    </xf>
    <xf numFmtId="3" fontId="11" fillId="2" borderId="2" xfId="0" applyNumberFormat="1" applyFont="1" applyFill="1" applyBorder="1" applyAlignment="1" quotePrefix="1">
      <alignment horizontal="right"/>
    </xf>
    <xf numFmtId="3" fontId="11" fillId="0" borderId="1" xfId="0" applyNumberFormat="1" applyFont="1" applyBorder="1" applyAlignment="1">
      <alignment horizontal="right"/>
    </xf>
    <xf numFmtId="3" fontId="11" fillId="2" borderId="1" xfId="0" applyNumberFormat="1" applyFont="1" applyFill="1" applyBorder="1" applyAlignment="1">
      <alignment horizontal="right"/>
    </xf>
    <xf numFmtId="4" fontId="11" fillId="0" borderId="1" xfId="0" applyNumberFormat="1" applyFont="1" applyBorder="1" applyAlignment="1">
      <alignment horizontal="right"/>
    </xf>
    <xf numFmtId="0" fontId="9" fillId="0" borderId="0" xfId="0" applyFont="1"/>
    <xf numFmtId="164" fontId="10" fillId="0" borderId="0" xfId="0" applyNumberFormat="1" applyFont="1"/>
    <xf numFmtId="0" fontId="12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wrapText="1"/>
      <protection/>
    </xf>
    <xf numFmtId="0" fontId="10" fillId="0" borderId="0" xfId="0" applyFont="1"/>
    <xf numFmtId="0" fontId="9" fillId="0" borderId="0" xfId="0" applyFont="1" applyBorder="1"/>
    <xf numFmtId="0" fontId="12" fillId="0" borderId="0" xfId="0" applyNumberFormat="1" applyFont="1" applyFill="1" applyBorder="1" applyAlignment="1" applyProtection="1">
      <alignment horizontal="center"/>
      <protection/>
    </xf>
    <xf numFmtId="0" fontId="11" fillId="0" borderId="4" xfId="0" applyFont="1" applyBorder="1" applyAlignment="1">
      <alignment horizontal="center" vertical="center" wrapText="1"/>
    </xf>
    <xf numFmtId="4" fontId="12" fillId="0" borderId="0" xfId="0" applyNumberFormat="1" applyFont="1" applyFill="1" applyBorder="1" applyAlignment="1" applyProtection="1">
      <alignment/>
      <protection/>
    </xf>
    <xf numFmtId="0" fontId="11" fillId="0" borderId="0" xfId="0" applyFont="1" applyBorder="1" applyAlignment="1">
      <alignment horizontal="center" vertical="center" wrapText="1"/>
    </xf>
    <xf numFmtId="3" fontId="12" fillId="0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right"/>
      <protection/>
    </xf>
    <xf numFmtId="3" fontId="11" fillId="0" borderId="0" xfId="0" applyNumberFormat="1" applyFont="1" applyFill="1" applyBorder="1" applyAlignment="1" applyProtection="1">
      <alignment/>
      <protection/>
    </xf>
    <xf numFmtId="0" fontId="7" fillId="0" borderId="0" xfId="20" applyFont="1" applyFill="1">
      <alignment/>
      <protection/>
    </xf>
    <xf numFmtId="165" fontId="7" fillId="0" borderId="0" xfId="20" applyNumberFormat="1" applyFont="1" applyFill="1">
      <alignment/>
      <protection/>
    </xf>
    <xf numFmtId="165" fontId="7" fillId="0" borderId="0" xfId="20" applyNumberFormat="1" applyFont="1" applyFill="1" applyAlignment="1" applyProtection="1">
      <alignment horizontal="right" vertical="top" wrapText="1" readingOrder="1"/>
      <protection locked="0"/>
    </xf>
    <xf numFmtId="0" fontId="5" fillId="0" borderId="0" xfId="20" applyFont="1">
      <alignment/>
      <protection/>
    </xf>
    <xf numFmtId="0" fontId="7" fillId="0" borderId="0" xfId="20" applyFont="1" applyAlignment="1">
      <alignment horizontal="left"/>
      <protection/>
    </xf>
    <xf numFmtId="0" fontId="4" fillId="0" borderId="0" xfId="20" applyFont="1">
      <alignment/>
      <protection/>
    </xf>
    <xf numFmtId="0" fontId="7" fillId="0" borderId="0" xfId="20" applyFont="1">
      <alignment/>
      <protection/>
    </xf>
    <xf numFmtId="0" fontId="5" fillId="0" borderId="5" xfId="20" applyFont="1" applyBorder="1">
      <alignment/>
      <protection/>
    </xf>
    <xf numFmtId="0" fontId="7" fillId="0" borderId="5" xfId="20" applyFont="1" applyBorder="1">
      <alignment/>
      <protection/>
    </xf>
    <xf numFmtId="4" fontId="7" fillId="0" borderId="0" xfId="20" applyNumberFormat="1" applyFont="1">
      <alignment/>
      <protection/>
    </xf>
    <xf numFmtId="164" fontId="4" fillId="0" borderId="0" xfId="20" applyNumberFormat="1" applyFont="1">
      <alignment/>
      <protection/>
    </xf>
    <xf numFmtId="165" fontId="7" fillId="0" borderId="6" xfId="20" applyNumberFormat="1" applyFont="1" applyFill="1" applyBorder="1" applyAlignment="1" applyProtection="1">
      <alignment horizontal="right" vertical="center" wrapText="1" readingOrder="1"/>
      <protection locked="0"/>
    </xf>
    <xf numFmtId="0" fontId="7" fillId="0" borderId="6" xfId="20" applyFont="1" applyFill="1" applyBorder="1" applyAlignment="1" applyProtection="1">
      <alignment vertical="center" wrapText="1" readingOrder="1"/>
      <protection locked="0"/>
    </xf>
    <xf numFmtId="0" fontId="7" fillId="0" borderId="0" xfId="20" applyFont="1" applyFill="1" applyAlignment="1" applyProtection="1">
      <alignment vertical="top" wrapText="1" readingOrder="1"/>
      <protection locked="0"/>
    </xf>
    <xf numFmtId="0" fontId="7" fillId="0" borderId="7" xfId="20" applyFont="1" applyFill="1" applyBorder="1" applyAlignment="1" applyProtection="1">
      <alignment horizontal="right" vertical="center" wrapText="1" readingOrder="1"/>
      <protection locked="0"/>
    </xf>
    <xf numFmtId="0" fontId="7" fillId="0" borderId="7" xfId="20" applyFont="1" applyFill="1" applyBorder="1" applyAlignment="1" applyProtection="1">
      <alignment horizontal="left" vertical="center" wrapText="1" readingOrder="1"/>
      <protection locked="0"/>
    </xf>
    <xf numFmtId="164" fontId="7" fillId="0" borderId="0" xfId="20" applyNumberFormat="1" applyFont="1" applyFill="1">
      <alignment/>
      <protection/>
    </xf>
    <xf numFmtId="165" fontId="4" fillId="0" borderId="8" xfId="20" applyNumberFormat="1" applyFont="1" applyFill="1" applyBorder="1" applyAlignment="1" applyProtection="1">
      <alignment horizontal="right" vertical="top" wrapText="1" readingOrder="1"/>
      <protection locked="0"/>
    </xf>
    <xf numFmtId="0" fontId="4" fillId="0" borderId="8" xfId="20" applyFont="1" applyFill="1" applyBorder="1" applyAlignment="1" applyProtection="1">
      <alignment horizontal="left" vertical="top" wrapText="1" readingOrder="1"/>
      <protection locked="0"/>
    </xf>
    <xf numFmtId="165" fontId="7" fillId="0" borderId="8" xfId="20" applyNumberFormat="1" applyFont="1" applyFill="1" applyBorder="1" applyAlignment="1" applyProtection="1">
      <alignment horizontal="right" vertical="top" wrapText="1" readingOrder="1"/>
      <protection locked="0"/>
    </xf>
    <xf numFmtId="0" fontId="7" fillId="0" borderId="8" xfId="20" applyFont="1" applyFill="1" applyBorder="1" applyAlignment="1" applyProtection="1">
      <alignment horizontal="left" vertical="top" wrapText="1" readingOrder="1"/>
      <protection locked="0"/>
    </xf>
    <xf numFmtId="0" fontId="14" fillId="0" borderId="8" xfId="20" applyFont="1" applyFill="1" applyBorder="1" applyAlignment="1" applyProtection="1">
      <alignment horizontal="left" vertical="top" wrapText="1" readingOrder="1"/>
      <protection locked="0"/>
    </xf>
    <xf numFmtId="0" fontId="7" fillId="0" borderId="8" xfId="20" applyFont="1" applyFill="1" applyBorder="1">
      <alignment/>
      <protection/>
    </xf>
    <xf numFmtId="0" fontId="14" fillId="0" borderId="8" xfId="20" applyFont="1" applyFill="1" applyBorder="1" applyAlignment="1" applyProtection="1">
      <alignment horizontal="right" vertical="top" wrapText="1" readingOrder="1"/>
      <protection locked="0"/>
    </xf>
    <xf numFmtId="0" fontId="7" fillId="0" borderId="8" xfId="20" applyFont="1" applyFill="1" applyBorder="1" applyAlignment="1" applyProtection="1">
      <alignment horizontal="center" vertical="center" wrapText="1" readingOrder="1"/>
      <protection locked="0"/>
    </xf>
    <xf numFmtId="0" fontId="4" fillId="0" borderId="8" xfId="20" applyFont="1" applyFill="1" applyBorder="1" applyAlignment="1" applyProtection="1">
      <alignment horizontal="center" vertical="center" wrapText="1" readingOrder="1"/>
      <protection locked="0"/>
    </xf>
    <xf numFmtId="0" fontId="7" fillId="0" borderId="0" xfId="20" applyFont="1" applyFill="1" applyAlignment="1">
      <alignment horizontal="center" readingOrder="1"/>
      <protection/>
    </xf>
    <xf numFmtId="0" fontId="2" fillId="0" borderId="0" xfId="21">
      <alignment/>
      <protection/>
    </xf>
    <xf numFmtId="4" fontId="2" fillId="0" borderId="0" xfId="21" applyNumberFormat="1">
      <alignment/>
      <protection/>
    </xf>
    <xf numFmtId="4" fontId="4" fillId="0" borderId="9" xfId="21" applyNumberFormat="1" applyFont="1" applyBorder="1">
      <alignment/>
      <protection/>
    </xf>
    <xf numFmtId="4" fontId="7" fillId="0" borderId="9" xfId="21" applyNumberFormat="1" applyFont="1" applyBorder="1">
      <alignment/>
      <protection/>
    </xf>
    <xf numFmtId="4" fontId="4" fillId="0" borderId="10" xfId="21" applyNumberFormat="1" applyFont="1" applyBorder="1">
      <alignment/>
      <protection/>
    </xf>
    <xf numFmtId="0" fontId="7" fillId="0" borderId="9" xfId="21" applyFont="1" applyBorder="1">
      <alignment/>
      <protection/>
    </xf>
    <xf numFmtId="0" fontId="4" fillId="0" borderId="9" xfId="21" applyFont="1" applyBorder="1">
      <alignment/>
      <protection/>
    </xf>
    <xf numFmtId="4" fontId="8" fillId="0" borderId="10" xfId="22" applyNumberFormat="1" applyFont="1" applyFill="1" applyBorder="1" applyAlignment="1" applyProtection="1">
      <alignment horizontal="right" wrapText="1"/>
      <protection/>
    </xf>
    <xf numFmtId="0" fontId="7" fillId="0" borderId="11" xfId="21" applyFont="1" applyBorder="1">
      <alignment/>
      <protection/>
    </xf>
    <xf numFmtId="4" fontId="8" fillId="0" borderId="9" xfId="22" applyNumberFormat="1" applyFont="1" applyFill="1" applyBorder="1" applyAlignment="1" applyProtection="1">
      <alignment horizontal="right" wrapText="1"/>
      <protection/>
    </xf>
    <xf numFmtId="4" fontId="7" fillId="0" borderId="12" xfId="21" applyNumberFormat="1" applyFont="1" applyBorder="1">
      <alignment/>
      <protection/>
    </xf>
    <xf numFmtId="4" fontId="6" fillId="0" borderId="9" xfId="22" applyNumberFormat="1" applyFont="1" applyFill="1" applyBorder="1" applyAlignment="1" applyProtection="1">
      <alignment horizontal="right" wrapText="1"/>
      <protection/>
    </xf>
    <xf numFmtId="0" fontId="7" fillId="0" borderId="12" xfId="21" applyFont="1" applyBorder="1">
      <alignment/>
      <protection/>
    </xf>
    <xf numFmtId="0" fontId="2" fillId="0" borderId="0" xfId="21" applyBorder="1">
      <alignment/>
      <protection/>
    </xf>
    <xf numFmtId="4" fontId="16" fillId="0" borderId="0" xfId="21" applyNumberFormat="1" applyFont="1" applyBorder="1">
      <alignment/>
      <protection/>
    </xf>
    <xf numFmtId="4" fontId="16" fillId="0" borderId="9" xfId="21" applyNumberFormat="1" applyFont="1" applyBorder="1">
      <alignment/>
      <protection/>
    </xf>
    <xf numFmtId="4" fontId="2" fillId="0" borderId="0" xfId="21" applyNumberFormat="1" applyBorder="1">
      <alignment/>
      <protection/>
    </xf>
    <xf numFmtId="4" fontId="17" fillId="0" borderId="0" xfId="21" applyNumberFormat="1" applyFont="1" applyBorder="1">
      <alignment/>
      <protection/>
    </xf>
    <xf numFmtId="0" fontId="7" fillId="0" borderId="9" xfId="21" applyFont="1" applyBorder="1" applyAlignment="1">
      <alignment horizontal="right" vertical="center"/>
      <protection/>
    </xf>
    <xf numFmtId="0" fontId="4" fillId="0" borderId="11" xfId="21" applyFont="1" applyBorder="1">
      <alignment/>
      <protection/>
    </xf>
    <xf numFmtId="2" fontId="4" fillId="0" borderId="9" xfId="21" applyNumberFormat="1" applyFont="1" applyBorder="1">
      <alignment/>
      <protection/>
    </xf>
    <xf numFmtId="4" fontId="7" fillId="0" borderId="0" xfId="21" applyNumberFormat="1" applyFont="1" applyBorder="1">
      <alignment/>
      <protection/>
    </xf>
    <xf numFmtId="2" fontId="7" fillId="0" borderId="9" xfId="21" applyNumberFormat="1" applyFont="1" applyBorder="1">
      <alignment/>
      <protection/>
    </xf>
    <xf numFmtId="4" fontId="7" fillId="0" borderId="9" xfId="24" applyNumberFormat="1" applyFont="1" applyBorder="1"/>
    <xf numFmtId="0" fontId="6" fillId="0" borderId="0" xfId="21" applyFont="1" applyFill="1" applyAlignment="1" applyProtection="1">
      <alignment vertical="top" wrapText="1" readingOrder="1"/>
      <protection locked="0"/>
    </xf>
    <xf numFmtId="0" fontId="9" fillId="0" borderId="5" xfId="0" applyFont="1" applyBorder="1" applyAlignment="1">
      <alignment horizontal="center" vertical="top"/>
    </xf>
    <xf numFmtId="4" fontId="9" fillId="0" borderId="13" xfId="0" applyNumberFormat="1" applyFont="1" applyBorder="1" applyAlignment="1">
      <alignment horizontal="center"/>
    </xf>
    <xf numFmtId="0" fontId="9" fillId="0" borderId="0" xfId="0" applyFont="1" applyAlignment="1">
      <alignment horizontal="left" vertical="top" wrapText="1"/>
    </xf>
    <xf numFmtId="0" fontId="11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12" fillId="0" borderId="0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10" fillId="0" borderId="2" xfId="0" applyNumberFormat="1" applyFont="1" applyFill="1" applyBorder="1" applyAlignment="1" applyProtection="1">
      <alignment horizontal="left" wrapText="1"/>
      <protection/>
    </xf>
    <xf numFmtId="0" fontId="9" fillId="0" borderId="3" xfId="0" applyNumberFormat="1" applyFont="1" applyFill="1" applyBorder="1" applyAlignment="1" applyProtection="1">
      <alignment wrapText="1"/>
      <protection/>
    </xf>
    <xf numFmtId="0" fontId="10" fillId="2" borderId="2" xfId="0" applyNumberFormat="1" applyFont="1" applyFill="1" applyBorder="1" applyAlignment="1" applyProtection="1" quotePrefix="1">
      <alignment horizontal="left" wrapText="1"/>
      <protection/>
    </xf>
    <xf numFmtId="0" fontId="9" fillId="2" borderId="3" xfId="0" applyNumberFormat="1" applyFont="1" applyFill="1" applyBorder="1" applyAlignment="1" applyProtection="1">
      <alignment wrapText="1"/>
      <protection/>
    </xf>
    <xf numFmtId="0" fontId="10" fillId="0" borderId="2" xfId="0" applyNumberFormat="1" applyFont="1" applyFill="1" applyBorder="1" applyAlignment="1" applyProtection="1" quotePrefix="1">
      <alignment horizontal="left" wrapText="1"/>
      <protection/>
    </xf>
    <xf numFmtId="0" fontId="11" fillId="2" borderId="2" xfId="0" applyNumberFormat="1" applyFont="1" applyFill="1" applyBorder="1" applyAlignment="1" applyProtection="1">
      <alignment horizontal="left" wrapText="1"/>
      <protection/>
    </xf>
    <xf numFmtId="0" fontId="11" fillId="2" borderId="3" xfId="0" applyNumberFormat="1" applyFont="1" applyFill="1" applyBorder="1" applyAlignment="1" applyProtection="1">
      <alignment horizontal="left" wrapText="1"/>
      <protection/>
    </xf>
    <xf numFmtId="0" fontId="11" fillId="2" borderId="14" xfId="0" applyNumberFormat="1" applyFont="1" applyFill="1" applyBorder="1" applyAlignment="1" applyProtection="1">
      <alignment horizontal="left" wrapText="1"/>
      <protection/>
    </xf>
    <xf numFmtId="0" fontId="10" fillId="0" borderId="0" xfId="0" applyFont="1" applyFill="1" applyAlignment="1" applyProtection="1">
      <alignment horizontal="center" vertical="top" wrapText="1" readingOrder="1"/>
      <protection locked="0"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NumberFormat="1" applyFont="1" applyFill="1" applyBorder="1" applyAlignment="1" applyProtection="1">
      <alignment vertical="center" wrapText="1"/>
      <protection/>
    </xf>
    <xf numFmtId="0" fontId="10" fillId="2" borderId="2" xfId="0" applyNumberFormat="1" applyFont="1" applyFill="1" applyBorder="1" applyAlignment="1" applyProtection="1">
      <alignment horizontal="left" wrapText="1"/>
      <protection/>
    </xf>
    <xf numFmtId="0" fontId="9" fillId="2" borderId="3" xfId="0" applyNumberFormat="1" applyFont="1" applyFill="1" applyBorder="1" applyAlignment="1" applyProtection="1">
      <alignment/>
      <protection/>
    </xf>
    <xf numFmtId="0" fontId="9" fillId="0" borderId="3" xfId="0" applyNumberFormat="1" applyFont="1" applyFill="1" applyBorder="1" applyAlignment="1" applyProtection="1">
      <alignment/>
      <protection/>
    </xf>
    <xf numFmtId="0" fontId="10" fillId="0" borderId="2" xfId="0" applyFont="1" applyFill="1" applyBorder="1" applyAlignment="1" quotePrefix="1">
      <alignment horizontal="left"/>
    </xf>
    <xf numFmtId="0" fontId="10" fillId="0" borderId="2" xfId="0" applyFont="1" applyBorder="1" applyAlignment="1" quotePrefix="1">
      <alignment horizontal="left"/>
    </xf>
    <xf numFmtId="0" fontId="11" fillId="3" borderId="2" xfId="0" applyNumberFormat="1" applyFont="1" applyFill="1" applyBorder="1" applyAlignment="1" applyProtection="1">
      <alignment horizontal="left" wrapText="1"/>
      <protection/>
    </xf>
    <xf numFmtId="0" fontId="11" fillId="3" borderId="3" xfId="0" applyNumberFormat="1" applyFont="1" applyFill="1" applyBorder="1" applyAlignment="1" applyProtection="1">
      <alignment horizontal="left" wrapText="1"/>
      <protection/>
    </xf>
    <xf numFmtId="0" fontId="11" fillId="3" borderId="14" xfId="0" applyNumberFormat="1" applyFont="1" applyFill="1" applyBorder="1" applyAlignment="1" applyProtection="1">
      <alignment horizontal="left" wrapText="1"/>
      <protection/>
    </xf>
    <xf numFmtId="0" fontId="18" fillId="0" borderId="11" xfId="23" applyFont="1" applyFill="1" applyBorder="1" applyAlignment="1">
      <alignment horizontal="left" wrapText="1"/>
      <protection/>
    </xf>
    <xf numFmtId="0" fontId="18" fillId="0" borderId="15" xfId="23" applyFont="1" applyFill="1" applyBorder="1" applyAlignment="1">
      <alignment horizontal="left" wrapText="1"/>
      <protection/>
    </xf>
    <xf numFmtId="0" fontId="18" fillId="0" borderId="16" xfId="23" applyFont="1" applyFill="1" applyBorder="1" applyAlignment="1">
      <alignment horizontal="left" wrapText="1"/>
      <protection/>
    </xf>
    <xf numFmtId="0" fontId="18" fillId="0" borderId="11" xfId="23" applyFont="1" applyFill="1" applyBorder="1" applyAlignment="1">
      <alignment horizontal="left" vertical="center" wrapText="1"/>
      <protection/>
    </xf>
    <xf numFmtId="0" fontId="18" fillId="0" borderId="15" xfId="23" applyFont="1" applyFill="1" applyBorder="1" applyAlignment="1">
      <alignment horizontal="left" vertical="center" wrapText="1"/>
      <protection/>
    </xf>
    <xf numFmtId="0" fontId="18" fillId="0" borderId="16" xfId="23" applyFont="1" applyFill="1" applyBorder="1" applyAlignment="1">
      <alignment horizontal="left" vertical="center" wrapText="1"/>
      <protection/>
    </xf>
    <xf numFmtId="0" fontId="18" fillId="0" borderId="17" xfId="23" applyFont="1" applyFill="1" applyBorder="1" applyAlignment="1">
      <alignment horizontal="left" vertical="center" wrapText="1"/>
      <protection/>
    </xf>
    <xf numFmtId="0" fontId="18" fillId="0" borderId="18" xfId="23" applyFont="1" applyFill="1" applyBorder="1" applyAlignment="1">
      <alignment horizontal="left" vertical="center" wrapText="1"/>
      <protection/>
    </xf>
    <xf numFmtId="0" fontId="18" fillId="0" borderId="19" xfId="23" applyFont="1" applyFill="1" applyBorder="1" applyAlignment="1">
      <alignment horizontal="left" vertical="center" wrapText="1"/>
      <protection/>
    </xf>
    <xf numFmtId="0" fontId="6" fillId="0" borderId="18" xfId="21" applyFont="1" applyFill="1" applyBorder="1" applyAlignment="1" applyProtection="1">
      <alignment horizontal="center" vertical="top" wrapText="1" readingOrder="1"/>
      <protection locked="0"/>
    </xf>
    <xf numFmtId="0" fontId="4" fillId="0" borderId="0" xfId="20" applyFont="1" applyFill="1" applyAlignment="1" applyProtection="1">
      <alignment horizontal="center" vertical="top" wrapText="1" readingOrder="1"/>
      <protection locked="0"/>
    </xf>
    <xf numFmtId="0" fontId="7" fillId="0" borderId="6" xfId="20" applyFont="1" applyFill="1" applyBorder="1" applyAlignment="1" applyProtection="1">
      <alignment vertical="center" wrapText="1" readingOrder="1"/>
      <protection locked="0"/>
    </xf>
    <xf numFmtId="0" fontId="7" fillId="0" borderId="6" xfId="20" applyFont="1" applyFill="1" applyBorder="1" applyAlignment="1" applyProtection="1">
      <alignment vertical="top" wrapText="1"/>
      <protection locked="0"/>
    </xf>
    <xf numFmtId="165" fontId="7" fillId="0" borderId="6" xfId="20" applyNumberFormat="1" applyFont="1" applyFill="1" applyBorder="1" applyAlignment="1" applyProtection="1">
      <alignment horizontal="right" vertical="center" wrapText="1" readingOrder="1"/>
      <protection locked="0"/>
    </xf>
    <xf numFmtId="0" fontId="7" fillId="0" borderId="0" xfId="20" applyFont="1" applyFill="1" applyAlignment="1" applyProtection="1">
      <alignment vertical="top" wrapText="1" readingOrder="1"/>
      <protection locked="0"/>
    </xf>
    <xf numFmtId="0" fontId="7" fillId="0" borderId="0" xfId="20" applyFont="1" applyFill="1">
      <alignment/>
      <protection/>
    </xf>
    <xf numFmtId="165" fontId="7" fillId="0" borderId="0" xfId="20" applyNumberFormat="1" applyFont="1" applyFill="1" applyAlignment="1" applyProtection="1">
      <alignment horizontal="right" vertical="top" wrapText="1" readingOrder="1"/>
      <protection locked="0"/>
    </xf>
    <xf numFmtId="0" fontId="7" fillId="0" borderId="7" xfId="20" applyFont="1" applyFill="1" applyBorder="1" applyAlignment="1" applyProtection="1">
      <alignment vertical="center" wrapText="1" readingOrder="1"/>
      <protection locked="0"/>
    </xf>
    <xf numFmtId="0" fontId="7" fillId="0" borderId="7" xfId="20" applyFont="1" applyFill="1" applyBorder="1" applyAlignment="1" applyProtection="1">
      <alignment vertical="top" wrapText="1"/>
      <protection locked="0"/>
    </xf>
    <xf numFmtId="0" fontId="7" fillId="0" borderId="7" xfId="20" applyFont="1" applyFill="1" applyBorder="1" applyAlignment="1" applyProtection="1">
      <alignment horizontal="right" vertical="center" wrapText="1" readingOrder="1"/>
      <protection locked="0"/>
    </xf>
    <xf numFmtId="165" fontId="7" fillId="0" borderId="8" xfId="20" applyNumberFormat="1" applyFont="1" applyFill="1" applyBorder="1" applyAlignment="1" applyProtection="1">
      <alignment horizontal="right" vertical="top" wrapText="1" readingOrder="1"/>
      <protection locked="0"/>
    </xf>
    <xf numFmtId="0" fontId="7" fillId="0" borderId="8" xfId="20" applyFont="1" applyFill="1" applyBorder="1">
      <alignment/>
      <protection/>
    </xf>
    <xf numFmtId="165" fontId="4" fillId="0" borderId="8" xfId="20" applyNumberFormat="1" applyFont="1" applyFill="1" applyBorder="1" applyAlignment="1" applyProtection="1">
      <alignment horizontal="right" vertical="top" wrapText="1" readingOrder="1"/>
      <protection locked="0"/>
    </xf>
    <xf numFmtId="0" fontId="4" fillId="0" borderId="8" xfId="20" applyFont="1" applyFill="1" applyBorder="1" applyAlignment="1" applyProtection="1">
      <alignment horizontal="left" vertical="top" wrapText="1" readingOrder="1"/>
      <protection locked="0"/>
    </xf>
    <xf numFmtId="0" fontId="7" fillId="0" borderId="8" xfId="20" applyFont="1" applyFill="1" applyBorder="1" applyAlignment="1" applyProtection="1">
      <alignment vertical="top" wrapText="1"/>
      <protection locked="0"/>
    </xf>
    <xf numFmtId="0" fontId="14" fillId="0" borderId="8" xfId="20" applyFont="1" applyFill="1" applyBorder="1" applyAlignment="1" applyProtection="1">
      <alignment horizontal="left" vertical="top" wrapText="1" readingOrder="1"/>
      <protection locked="0"/>
    </xf>
    <xf numFmtId="0" fontId="7" fillId="0" borderId="8" xfId="20" applyFont="1" applyFill="1" applyBorder="1" applyAlignment="1" applyProtection="1">
      <alignment horizontal="left" vertical="top" wrapText="1" readingOrder="1"/>
      <protection locked="0"/>
    </xf>
    <xf numFmtId="0" fontId="14" fillId="0" borderId="8" xfId="20" applyFont="1" applyFill="1" applyBorder="1" applyAlignment="1" applyProtection="1">
      <alignment horizontal="right" vertical="top" wrapText="1" readingOrder="1"/>
      <protection locked="0"/>
    </xf>
    <xf numFmtId="0" fontId="7" fillId="0" borderId="8" xfId="20" applyFont="1" applyFill="1" applyBorder="1" applyAlignment="1" applyProtection="1">
      <alignment horizontal="center" vertical="center" wrapText="1" readingOrder="1"/>
      <protection locked="0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no 2" xfId="20"/>
    <cellStyle name="Normalno 3" xfId="21"/>
    <cellStyle name="Obično 2" xfId="22"/>
    <cellStyle name="Obično_List7" xfId="23"/>
    <cellStyle name="Valuta 2" xfId="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racunovodstvo\Documents\FIN.%20PLANOVI%20I%20BILJE&#352;KE\PLAN%202021\Plan-20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ASHODI"/>
      <sheetName val="PRIHODI"/>
      <sheetName val="OPĆI DIO"/>
    </sheetNames>
    <sheetDataSet>
      <sheetData sheetId="0">
        <row r="30">
          <cell r="F30">
            <v>4200</v>
          </cell>
        </row>
        <row r="34">
          <cell r="F34">
            <v>10000</v>
          </cell>
        </row>
        <row r="39">
          <cell r="F39">
            <v>5862000</v>
          </cell>
        </row>
        <row r="92">
          <cell r="F92">
            <v>23600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M43"/>
  <sheetViews>
    <sheetView tabSelected="1" zoomScaleSheetLayoutView="120" workbookViewId="0" topLeftCell="A4">
      <selection activeCell="A24" sqref="A24:E24"/>
    </sheetView>
  </sheetViews>
  <sheetFormatPr defaultColWidth="11.421875" defaultRowHeight="12.75"/>
  <cols>
    <col min="1" max="2" width="4.28125" style="33" customWidth="1"/>
    <col min="3" max="3" width="5.57421875" style="33" customWidth="1"/>
    <col min="4" max="4" width="5.28125" style="37" customWidth="1"/>
    <col min="5" max="5" width="44.7109375" style="33" customWidth="1"/>
    <col min="6" max="6" width="17.7109375" style="33" customWidth="1"/>
    <col min="7" max="7" width="18.57421875" style="33" customWidth="1"/>
    <col min="8" max="8" width="15.8515625" style="33" bestFit="1" customWidth="1"/>
    <col min="9" max="9" width="17.28125" style="33" customWidth="1"/>
    <col min="10" max="10" width="16.7109375" style="33" customWidth="1"/>
    <col min="11" max="11" width="11.421875" style="33" customWidth="1"/>
    <col min="12" max="12" width="16.28125" style="33" bestFit="1" customWidth="1"/>
    <col min="13" max="13" width="21.7109375" style="33" bestFit="1" customWidth="1"/>
    <col min="14" max="258" width="11.421875" style="33" customWidth="1"/>
    <col min="259" max="260" width="4.28125" style="33" customWidth="1"/>
    <col min="261" max="261" width="5.57421875" style="33" customWidth="1"/>
    <col min="262" max="262" width="5.28125" style="33" customWidth="1"/>
    <col min="263" max="263" width="44.7109375" style="33" customWidth="1"/>
    <col min="264" max="264" width="15.8515625" style="33" bestFit="1" customWidth="1"/>
    <col min="265" max="265" width="17.28125" style="33" customWidth="1"/>
    <col min="266" max="266" width="16.7109375" style="33" customWidth="1"/>
    <col min="267" max="267" width="11.421875" style="33" customWidth="1"/>
    <col min="268" max="268" width="16.28125" style="33" bestFit="1" customWidth="1"/>
    <col min="269" max="269" width="21.7109375" style="33" bestFit="1" customWidth="1"/>
    <col min="270" max="514" width="11.421875" style="33" customWidth="1"/>
    <col min="515" max="516" width="4.28125" style="33" customWidth="1"/>
    <col min="517" max="517" width="5.57421875" style="33" customWidth="1"/>
    <col min="518" max="518" width="5.28125" style="33" customWidth="1"/>
    <col min="519" max="519" width="44.7109375" style="33" customWidth="1"/>
    <col min="520" max="520" width="15.8515625" style="33" bestFit="1" customWidth="1"/>
    <col min="521" max="521" width="17.28125" style="33" customWidth="1"/>
    <col min="522" max="522" width="16.7109375" style="33" customWidth="1"/>
    <col min="523" max="523" width="11.421875" style="33" customWidth="1"/>
    <col min="524" max="524" width="16.28125" style="33" bestFit="1" customWidth="1"/>
    <col min="525" max="525" width="21.7109375" style="33" bestFit="1" customWidth="1"/>
    <col min="526" max="770" width="11.421875" style="33" customWidth="1"/>
    <col min="771" max="772" width="4.28125" style="33" customWidth="1"/>
    <col min="773" max="773" width="5.57421875" style="33" customWidth="1"/>
    <col min="774" max="774" width="5.28125" style="33" customWidth="1"/>
    <col min="775" max="775" width="44.7109375" style="33" customWidth="1"/>
    <col min="776" max="776" width="15.8515625" style="33" bestFit="1" customWidth="1"/>
    <col min="777" max="777" width="17.28125" style="33" customWidth="1"/>
    <col min="778" max="778" width="16.7109375" style="33" customWidth="1"/>
    <col min="779" max="779" width="11.421875" style="33" customWidth="1"/>
    <col min="780" max="780" width="16.28125" style="33" bestFit="1" customWidth="1"/>
    <col min="781" max="781" width="21.7109375" style="33" bestFit="1" customWidth="1"/>
    <col min="782" max="1026" width="11.421875" style="33" customWidth="1"/>
    <col min="1027" max="1028" width="4.28125" style="33" customWidth="1"/>
    <col min="1029" max="1029" width="5.57421875" style="33" customWidth="1"/>
    <col min="1030" max="1030" width="5.28125" style="33" customWidth="1"/>
    <col min="1031" max="1031" width="44.7109375" style="33" customWidth="1"/>
    <col min="1032" max="1032" width="15.8515625" style="33" bestFit="1" customWidth="1"/>
    <col min="1033" max="1033" width="17.28125" style="33" customWidth="1"/>
    <col min="1034" max="1034" width="16.7109375" style="33" customWidth="1"/>
    <col min="1035" max="1035" width="11.421875" style="33" customWidth="1"/>
    <col min="1036" max="1036" width="16.28125" style="33" bestFit="1" customWidth="1"/>
    <col min="1037" max="1037" width="21.7109375" style="33" bestFit="1" customWidth="1"/>
    <col min="1038" max="1282" width="11.421875" style="33" customWidth="1"/>
    <col min="1283" max="1284" width="4.28125" style="33" customWidth="1"/>
    <col min="1285" max="1285" width="5.57421875" style="33" customWidth="1"/>
    <col min="1286" max="1286" width="5.28125" style="33" customWidth="1"/>
    <col min="1287" max="1287" width="44.7109375" style="33" customWidth="1"/>
    <col min="1288" max="1288" width="15.8515625" style="33" bestFit="1" customWidth="1"/>
    <col min="1289" max="1289" width="17.28125" style="33" customWidth="1"/>
    <col min="1290" max="1290" width="16.7109375" style="33" customWidth="1"/>
    <col min="1291" max="1291" width="11.421875" style="33" customWidth="1"/>
    <col min="1292" max="1292" width="16.28125" style="33" bestFit="1" customWidth="1"/>
    <col min="1293" max="1293" width="21.7109375" style="33" bestFit="1" customWidth="1"/>
    <col min="1294" max="1538" width="11.421875" style="33" customWidth="1"/>
    <col min="1539" max="1540" width="4.28125" style="33" customWidth="1"/>
    <col min="1541" max="1541" width="5.57421875" style="33" customWidth="1"/>
    <col min="1542" max="1542" width="5.28125" style="33" customWidth="1"/>
    <col min="1543" max="1543" width="44.7109375" style="33" customWidth="1"/>
    <col min="1544" max="1544" width="15.8515625" style="33" bestFit="1" customWidth="1"/>
    <col min="1545" max="1545" width="17.28125" style="33" customWidth="1"/>
    <col min="1546" max="1546" width="16.7109375" style="33" customWidth="1"/>
    <col min="1547" max="1547" width="11.421875" style="33" customWidth="1"/>
    <col min="1548" max="1548" width="16.28125" style="33" bestFit="1" customWidth="1"/>
    <col min="1549" max="1549" width="21.7109375" style="33" bestFit="1" customWidth="1"/>
    <col min="1550" max="1794" width="11.421875" style="33" customWidth="1"/>
    <col min="1795" max="1796" width="4.28125" style="33" customWidth="1"/>
    <col min="1797" max="1797" width="5.57421875" style="33" customWidth="1"/>
    <col min="1798" max="1798" width="5.28125" style="33" customWidth="1"/>
    <col min="1799" max="1799" width="44.7109375" style="33" customWidth="1"/>
    <col min="1800" max="1800" width="15.8515625" style="33" bestFit="1" customWidth="1"/>
    <col min="1801" max="1801" width="17.28125" style="33" customWidth="1"/>
    <col min="1802" max="1802" width="16.7109375" style="33" customWidth="1"/>
    <col min="1803" max="1803" width="11.421875" style="33" customWidth="1"/>
    <col min="1804" max="1804" width="16.28125" style="33" bestFit="1" customWidth="1"/>
    <col min="1805" max="1805" width="21.7109375" style="33" bestFit="1" customWidth="1"/>
    <col min="1806" max="2050" width="11.421875" style="33" customWidth="1"/>
    <col min="2051" max="2052" width="4.28125" style="33" customWidth="1"/>
    <col min="2053" max="2053" width="5.57421875" style="33" customWidth="1"/>
    <col min="2054" max="2054" width="5.28125" style="33" customWidth="1"/>
    <col min="2055" max="2055" width="44.7109375" style="33" customWidth="1"/>
    <col min="2056" max="2056" width="15.8515625" style="33" bestFit="1" customWidth="1"/>
    <col min="2057" max="2057" width="17.28125" style="33" customWidth="1"/>
    <col min="2058" max="2058" width="16.7109375" style="33" customWidth="1"/>
    <col min="2059" max="2059" width="11.421875" style="33" customWidth="1"/>
    <col min="2060" max="2060" width="16.28125" style="33" bestFit="1" customWidth="1"/>
    <col min="2061" max="2061" width="21.7109375" style="33" bestFit="1" customWidth="1"/>
    <col min="2062" max="2306" width="11.421875" style="33" customWidth="1"/>
    <col min="2307" max="2308" width="4.28125" style="33" customWidth="1"/>
    <col min="2309" max="2309" width="5.57421875" style="33" customWidth="1"/>
    <col min="2310" max="2310" width="5.28125" style="33" customWidth="1"/>
    <col min="2311" max="2311" width="44.7109375" style="33" customWidth="1"/>
    <col min="2312" max="2312" width="15.8515625" style="33" bestFit="1" customWidth="1"/>
    <col min="2313" max="2313" width="17.28125" style="33" customWidth="1"/>
    <col min="2314" max="2314" width="16.7109375" style="33" customWidth="1"/>
    <col min="2315" max="2315" width="11.421875" style="33" customWidth="1"/>
    <col min="2316" max="2316" width="16.28125" style="33" bestFit="1" customWidth="1"/>
    <col min="2317" max="2317" width="21.7109375" style="33" bestFit="1" customWidth="1"/>
    <col min="2318" max="2562" width="11.421875" style="33" customWidth="1"/>
    <col min="2563" max="2564" width="4.28125" style="33" customWidth="1"/>
    <col min="2565" max="2565" width="5.57421875" style="33" customWidth="1"/>
    <col min="2566" max="2566" width="5.28125" style="33" customWidth="1"/>
    <col min="2567" max="2567" width="44.7109375" style="33" customWidth="1"/>
    <col min="2568" max="2568" width="15.8515625" style="33" bestFit="1" customWidth="1"/>
    <col min="2569" max="2569" width="17.28125" style="33" customWidth="1"/>
    <col min="2570" max="2570" width="16.7109375" style="33" customWidth="1"/>
    <col min="2571" max="2571" width="11.421875" style="33" customWidth="1"/>
    <col min="2572" max="2572" width="16.28125" style="33" bestFit="1" customWidth="1"/>
    <col min="2573" max="2573" width="21.7109375" style="33" bestFit="1" customWidth="1"/>
    <col min="2574" max="2818" width="11.421875" style="33" customWidth="1"/>
    <col min="2819" max="2820" width="4.28125" style="33" customWidth="1"/>
    <col min="2821" max="2821" width="5.57421875" style="33" customWidth="1"/>
    <col min="2822" max="2822" width="5.28125" style="33" customWidth="1"/>
    <col min="2823" max="2823" width="44.7109375" style="33" customWidth="1"/>
    <col min="2824" max="2824" width="15.8515625" style="33" bestFit="1" customWidth="1"/>
    <col min="2825" max="2825" width="17.28125" style="33" customWidth="1"/>
    <col min="2826" max="2826" width="16.7109375" style="33" customWidth="1"/>
    <col min="2827" max="2827" width="11.421875" style="33" customWidth="1"/>
    <col min="2828" max="2828" width="16.28125" style="33" bestFit="1" customWidth="1"/>
    <col min="2829" max="2829" width="21.7109375" style="33" bestFit="1" customWidth="1"/>
    <col min="2830" max="3074" width="11.421875" style="33" customWidth="1"/>
    <col min="3075" max="3076" width="4.28125" style="33" customWidth="1"/>
    <col min="3077" max="3077" width="5.57421875" style="33" customWidth="1"/>
    <col min="3078" max="3078" width="5.28125" style="33" customWidth="1"/>
    <col min="3079" max="3079" width="44.7109375" style="33" customWidth="1"/>
    <col min="3080" max="3080" width="15.8515625" style="33" bestFit="1" customWidth="1"/>
    <col min="3081" max="3081" width="17.28125" style="33" customWidth="1"/>
    <col min="3082" max="3082" width="16.7109375" style="33" customWidth="1"/>
    <col min="3083" max="3083" width="11.421875" style="33" customWidth="1"/>
    <col min="3084" max="3084" width="16.28125" style="33" bestFit="1" customWidth="1"/>
    <col min="3085" max="3085" width="21.7109375" style="33" bestFit="1" customWidth="1"/>
    <col min="3086" max="3330" width="11.421875" style="33" customWidth="1"/>
    <col min="3331" max="3332" width="4.28125" style="33" customWidth="1"/>
    <col min="3333" max="3333" width="5.57421875" style="33" customWidth="1"/>
    <col min="3334" max="3334" width="5.28125" style="33" customWidth="1"/>
    <col min="3335" max="3335" width="44.7109375" style="33" customWidth="1"/>
    <col min="3336" max="3336" width="15.8515625" style="33" bestFit="1" customWidth="1"/>
    <col min="3337" max="3337" width="17.28125" style="33" customWidth="1"/>
    <col min="3338" max="3338" width="16.7109375" style="33" customWidth="1"/>
    <col min="3339" max="3339" width="11.421875" style="33" customWidth="1"/>
    <col min="3340" max="3340" width="16.28125" style="33" bestFit="1" customWidth="1"/>
    <col min="3341" max="3341" width="21.7109375" style="33" bestFit="1" customWidth="1"/>
    <col min="3342" max="3586" width="11.421875" style="33" customWidth="1"/>
    <col min="3587" max="3588" width="4.28125" style="33" customWidth="1"/>
    <col min="3589" max="3589" width="5.57421875" style="33" customWidth="1"/>
    <col min="3590" max="3590" width="5.28125" style="33" customWidth="1"/>
    <col min="3591" max="3591" width="44.7109375" style="33" customWidth="1"/>
    <col min="3592" max="3592" width="15.8515625" style="33" bestFit="1" customWidth="1"/>
    <col min="3593" max="3593" width="17.28125" style="33" customWidth="1"/>
    <col min="3594" max="3594" width="16.7109375" style="33" customWidth="1"/>
    <col min="3595" max="3595" width="11.421875" style="33" customWidth="1"/>
    <col min="3596" max="3596" width="16.28125" style="33" bestFit="1" customWidth="1"/>
    <col min="3597" max="3597" width="21.7109375" style="33" bestFit="1" customWidth="1"/>
    <col min="3598" max="3842" width="11.421875" style="33" customWidth="1"/>
    <col min="3843" max="3844" width="4.28125" style="33" customWidth="1"/>
    <col min="3845" max="3845" width="5.57421875" style="33" customWidth="1"/>
    <col min="3846" max="3846" width="5.28125" style="33" customWidth="1"/>
    <col min="3847" max="3847" width="44.7109375" style="33" customWidth="1"/>
    <col min="3848" max="3848" width="15.8515625" style="33" bestFit="1" customWidth="1"/>
    <col min="3849" max="3849" width="17.28125" style="33" customWidth="1"/>
    <col min="3850" max="3850" width="16.7109375" style="33" customWidth="1"/>
    <col min="3851" max="3851" width="11.421875" style="33" customWidth="1"/>
    <col min="3852" max="3852" width="16.28125" style="33" bestFit="1" customWidth="1"/>
    <col min="3853" max="3853" width="21.7109375" style="33" bestFit="1" customWidth="1"/>
    <col min="3854" max="4098" width="11.421875" style="33" customWidth="1"/>
    <col min="4099" max="4100" width="4.28125" style="33" customWidth="1"/>
    <col min="4101" max="4101" width="5.57421875" style="33" customWidth="1"/>
    <col min="4102" max="4102" width="5.28125" style="33" customWidth="1"/>
    <col min="4103" max="4103" width="44.7109375" style="33" customWidth="1"/>
    <col min="4104" max="4104" width="15.8515625" style="33" bestFit="1" customWidth="1"/>
    <col min="4105" max="4105" width="17.28125" style="33" customWidth="1"/>
    <col min="4106" max="4106" width="16.7109375" style="33" customWidth="1"/>
    <col min="4107" max="4107" width="11.421875" style="33" customWidth="1"/>
    <col min="4108" max="4108" width="16.28125" style="33" bestFit="1" customWidth="1"/>
    <col min="4109" max="4109" width="21.7109375" style="33" bestFit="1" customWidth="1"/>
    <col min="4110" max="4354" width="11.421875" style="33" customWidth="1"/>
    <col min="4355" max="4356" width="4.28125" style="33" customWidth="1"/>
    <col min="4357" max="4357" width="5.57421875" style="33" customWidth="1"/>
    <col min="4358" max="4358" width="5.28125" style="33" customWidth="1"/>
    <col min="4359" max="4359" width="44.7109375" style="33" customWidth="1"/>
    <col min="4360" max="4360" width="15.8515625" style="33" bestFit="1" customWidth="1"/>
    <col min="4361" max="4361" width="17.28125" style="33" customWidth="1"/>
    <col min="4362" max="4362" width="16.7109375" style="33" customWidth="1"/>
    <col min="4363" max="4363" width="11.421875" style="33" customWidth="1"/>
    <col min="4364" max="4364" width="16.28125" style="33" bestFit="1" customWidth="1"/>
    <col min="4365" max="4365" width="21.7109375" style="33" bestFit="1" customWidth="1"/>
    <col min="4366" max="4610" width="11.421875" style="33" customWidth="1"/>
    <col min="4611" max="4612" width="4.28125" style="33" customWidth="1"/>
    <col min="4613" max="4613" width="5.57421875" style="33" customWidth="1"/>
    <col min="4614" max="4614" width="5.28125" style="33" customWidth="1"/>
    <col min="4615" max="4615" width="44.7109375" style="33" customWidth="1"/>
    <col min="4616" max="4616" width="15.8515625" style="33" bestFit="1" customWidth="1"/>
    <col min="4617" max="4617" width="17.28125" style="33" customWidth="1"/>
    <col min="4618" max="4618" width="16.7109375" style="33" customWidth="1"/>
    <col min="4619" max="4619" width="11.421875" style="33" customWidth="1"/>
    <col min="4620" max="4620" width="16.28125" style="33" bestFit="1" customWidth="1"/>
    <col min="4621" max="4621" width="21.7109375" style="33" bestFit="1" customWidth="1"/>
    <col min="4622" max="4866" width="11.421875" style="33" customWidth="1"/>
    <col min="4867" max="4868" width="4.28125" style="33" customWidth="1"/>
    <col min="4869" max="4869" width="5.57421875" style="33" customWidth="1"/>
    <col min="4870" max="4870" width="5.28125" style="33" customWidth="1"/>
    <col min="4871" max="4871" width="44.7109375" style="33" customWidth="1"/>
    <col min="4872" max="4872" width="15.8515625" style="33" bestFit="1" customWidth="1"/>
    <col min="4873" max="4873" width="17.28125" style="33" customWidth="1"/>
    <col min="4874" max="4874" width="16.7109375" style="33" customWidth="1"/>
    <col min="4875" max="4875" width="11.421875" style="33" customWidth="1"/>
    <col min="4876" max="4876" width="16.28125" style="33" bestFit="1" customWidth="1"/>
    <col min="4877" max="4877" width="21.7109375" style="33" bestFit="1" customWidth="1"/>
    <col min="4878" max="5122" width="11.421875" style="33" customWidth="1"/>
    <col min="5123" max="5124" width="4.28125" style="33" customWidth="1"/>
    <col min="5125" max="5125" width="5.57421875" style="33" customWidth="1"/>
    <col min="5126" max="5126" width="5.28125" style="33" customWidth="1"/>
    <col min="5127" max="5127" width="44.7109375" style="33" customWidth="1"/>
    <col min="5128" max="5128" width="15.8515625" style="33" bestFit="1" customWidth="1"/>
    <col min="5129" max="5129" width="17.28125" style="33" customWidth="1"/>
    <col min="5130" max="5130" width="16.7109375" style="33" customWidth="1"/>
    <col min="5131" max="5131" width="11.421875" style="33" customWidth="1"/>
    <col min="5132" max="5132" width="16.28125" style="33" bestFit="1" customWidth="1"/>
    <col min="5133" max="5133" width="21.7109375" style="33" bestFit="1" customWidth="1"/>
    <col min="5134" max="5378" width="11.421875" style="33" customWidth="1"/>
    <col min="5379" max="5380" width="4.28125" style="33" customWidth="1"/>
    <col min="5381" max="5381" width="5.57421875" style="33" customWidth="1"/>
    <col min="5382" max="5382" width="5.28125" style="33" customWidth="1"/>
    <col min="5383" max="5383" width="44.7109375" style="33" customWidth="1"/>
    <col min="5384" max="5384" width="15.8515625" style="33" bestFit="1" customWidth="1"/>
    <col min="5385" max="5385" width="17.28125" style="33" customWidth="1"/>
    <col min="5386" max="5386" width="16.7109375" style="33" customWidth="1"/>
    <col min="5387" max="5387" width="11.421875" style="33" customWidth="1"/>
    <col min="5388" max="5388" width="16.28125" style="33" bestFit="1" customWidth="1"/>
    <col min="5389" max="5389" width="21.7109375" style="33" bestFit="1" customWidth="1"/>
    <col min="5390" max="5634" width="11.421875" style="33" customWidth="1"/>
    <col min="5635" max="5636" width="4.28125" style="33" customWidth="1"/>
    <col min="5637" max="5637" width="5.57421875" style="33" customWidth="1"/>
    <col min="5638" max="5638" width="5.28125" style="33" customWidth="1"/>
    <col min="5639" max="5639" width="44.7109375" style="33" customWidth="1"/>
    <col min="5640" max="5640" width="15.8515625" style="33" bestFit="1" customWidth="1"/>
    <col min="5641" max="5641" width="17.28125" style="33" customWidth="1"/>
    <col min="5642" max="5642" width="16.7109375" style="33" customWidth="1"/>
    <col min="5643" max="5643" width="11.421875" style="33" customWidth="1"/>
    <col min="5644" max="5644" width="16.28125" style="33" bestFit="1" customWidth="1"/>
    <col min="5645" max="5645" width="21.7109375" style="33" bestFit="1" customWidth="1"/>
    <col min="5646" max="5890" width="11.421875" style="33" customWidth="1"/>
    <col min="5891" max="5892" width="4.28125" style="33" customWidth="1"/>
    <col min="5893" max="5893" width="5.57421875" style="33" customWidth="1"/>
    <col min="5894" max="5894" width="5.28125" style="33" customWidth="1"/>
    <col min="5895" max="5895" width="44.7109375" style="33" customWidth="1"/>
    <col min="5896" max="5896" width="15.8515625" style="33" bestFit="1" customWidth="1"/>
    <col min="5897" max="5897" width="17.28125" style="33" customWidth="1"/>
    <col min="5898" max="5898" width="16.7109375" style="33" customWidth="1"/>
    <col min="5899" max="5899" width="11.421875" style="33" customWidth="1"/>
    <col min="5900" max="5900" width="16.28125" style="33" bestFit="1" customWidth="1"/>
    <col min="5901" max="5901" width="21.7109375" style="33" bestFit="1" customWidth="1"/>
    <col min="5902" max="6146" width="11.421875" style="33" customWidth="1"/>
    <col min="6147" max="6148" width="4.28125" style="33" customWidth="1"/>
    <col min="6149" max="6149" width="5.57421875" style="33" customWidth="1"/>
    <col min="6150" max="6150" width="5.28125" style="33" customWidth="1"/>
    <col min="6151" max="6151" width="44.7109375" style="33" customWidth="1"/>
    <col min="6152" max="6152" width="15.8515625" style="33" bestFit="1" customWidth="1"/>
    <col min="6153" max="6153" width="17.28125" style="33" customWidth="1"/>
    <col min="6154" max="6154" width="16.7109375" style="33" customWidth="1"/>
    <col min="6155" max="6155" width="11.421875" style="33" customWidth="1"/>
    <col min="6156" max="6156" width="16.28125" style="33" bestFit="1" customWidth="1"/>
    <col min="6157" max="6157" width="21.7109375" style="33" bestFit="1" customWidth="1"/>
    <col min="6158" max="6402" width="11.421875" style="33" customWidth="1"/>
    <col min="6403" max="6404" width="4.28125" style="33" customWidth="1"/>
    <col min="6405" max="6405" width="5.57421875" style="33" customWidth="1"/>
    <col min="6406" max="6406" width="5.28125" style="33" customWidth="1"/>
    <col min="6407" max="6407" width="44.7109375" style="33" customWidth="1"/>
    <col min="6408" max="6408" width="15.8515625" style="33" bestFit="1" customWidth="1"/>
    <col min="6409" max="6409" width="17.28125" style="33" customWidth="1"/>
    <col min="6410" max="6410" width="16.7109375" style="33" customWidth="1"/>
    <col min="6411" max="6411" width="11.421875" style="33" customWidth="1"/>
    <col min="6412" max="6412" width="16.28125" style="33" bestFit="1" customWidth="1"/>
    <col min="6413" max="6413" width="21.7109375" style="33" bestFit="1" customWidth="1"/>
    <col min="6414" max="6658" width="11.421875" style="33" customWidth="1"/>
    <col min="6659" max="6660" width="4.28125" style="33" customWidth="1"/>
    <col min="6661" max="6661" width="5.57421875" style="33" customWidth="1"/>
    <col min="6662" max="6662" width="5.28125" style="33" customWidth="1"/>
    <col min="6663" max="6663" width="44.7109375" style="33" customWidth="1"/>
    <col min="6664" max="6664" width="15.8515625" style="33" bestFit="1" customWidth="1"/>
    <col min="6665" max="6665" width="17.28125" style="33" customWidth="1"/>
    <col min="6666" max="6666" width="16.7109375" style="33" customWidth="1"/>
    <col min="6667" max="6667" width="11.421875" style="33" customWidth="1"/>
    <col min="6668" max="6668" width="16.28125" style="33" bestFit="1" customWidth="1"/>
    <col min="6669" max="6669" width="21.7109375" style="33" bestFit="1" customWidth="1"/>
    <col min="6670" max="6914" width="11.421875" style="33" customWidth="1"/>
    <col min="6915" max="6916" width="4.28125" style="33" customWidth="1"/>
    <col min="6917" max="6917" width="5.57421875" style="33" customWidth="1"/>
    <col min="6918" max="6918" width="5.28125" style="33" customWidth="1"/>
    <col min="6919" max="6919" width="44.7109375" style="33" customWidth="1"/>
    <col min="6920" max="6920" width="15.8515625" style="33" bestFit="1" customWidth="1"/>
    <col min="6921" max="6921" width="17.28125" style="33" customWidth="1"/>
    <col min="6922" max="6922" width="16.7109375" style="33" customWidth="1"/>
    <col min="6923" max="6923" width="11.421875" style="33" customWidth="1"/>
    <col min="6924" max="6924" width="16.28125" style="33" bestFit="1" customWidth="1"/>
    <col min="6925" max="6925" width="21.7109375" style="33" bestFit="1" customWidth="1"/>
    <col min="6926" max="7170" width="11.421875" style="33" customWidth="1"/>
    <col min="7171" max="7172" width="4.28125" style="33" customWidth="1"/>
    <col min="7173" max="7173" width="5.57421875" style="33" customWidth="1"/>
    <col min="7174" max="7174" width="5.28125" style="33" customWidth="1"/>
    <col min="7175" max="7175" width="44.7109375" style="33" customWidth="1"/>
    <col min="7176" max="7176" width="15.8515625" style="33" bestFit="1" customWidth="1"/>
    <col min="7177" max="7177" width="17.28125" style="33" customWidth="1"/>
    <col min="7178" max="7178" width="16.7109375" style="33" customWidth="1"/>
    <col min="7179" max="7179" width="11.421875" style="33" customWidth="1"/>
    <col min="7180" max="7180" width="16.28125" style="33" bestFit="1" customWidth="1"/>
    <col min="7181" max="7181" width="21.7109375" style="33" bestFit="1" customWidth="1"/>
    <col min="7182" max="7426" width="11.421875" style="33" customWidth="1"/>
    <col min="7427" max="7428" width="4.28125" style="33" customWidth="1"/>
    <col min="7429" max="7429" width="5.57421875" style="33" customWidth="1"/>
    <col min="7430" max="7430" width="5.28125" style="33" customWidth="1"/>
    <col min="7431" max="7431" width="44.7109375" style="33" customWidth="1"/>
    <col min="7432" max="7432" width="15.8515625" style="33" bestFit="1" customWidth="1"/>
    <col min="7433" max="7433" width="17.28125" style="33" customWidth="1"/>
    <col min="7434" max="7434" width="16.7109375" style="33" customWidth="1"/>
    <col min="7435" max="7435" width="11.421875" style="33" customWidth="1"/>
    <col min="7436" max="7436" width="16.28125" style="33" bestFit="1" customWidth="1"/>
    <col min="7437" max="7437" width="21.7109375" style="33" bestFit="1" customWidth="1"/>
    <col min="7438" max="7682" width="11.421875" style="33" customWidth="1"/>
    <col min="7683" max="7684" width="4.28125" style="33" customWidth="1"/>
    <col min="7685" max="7685" width="5.57421875" style="33" customWidth="1"/>
    <col min="7686" max="7686" width="5.28125" style="33" customWidth="1"/>
    <col min="7687" max="7687" width="44.7109375" style="33" customWidth="1"/>
    <col min="7688" max="7688" width="15.8515625" style="33" bestFit="1" customWidth="1"/>
    <col min="7689" max="7689" width="17.28125" style="33" customWidth="1"/>
    <col min="7690" max="7690" width="16.7109375" style="33" customWidth="1"/>
    <col min="7691" max="7691" width="11.421875" style="33" customWidth="1"/>
    <col min="7692" max="7692" width="16.28125" style="33" bestFit="1" customWidth="1"/>
    <col min="7693" max="7693" width="21.7109375" style="33" bestFit="1" customWidth="1"/>
    <col min="7694" max="7938" width="11.421875" style="33" customWidth="1"/>
    <col min="7939" max="7940" width="4.28125" style="33" customWidth="1"/>
    <col min="7941" max="7941" width="5.57421875" style="33" customWidth="1"/>
    <col min="7942" max="7942" width="5.28125" style="33" customWidth="1"/>
    <col min="7943" max="7943" width="44.7109375" style="33" customWidth="1"/>
    <col min="7944" max="7944" width="15.8515625" style="33" bestFit="1" customWidth="1"/>
    <col min="7945" max="7945" width="17.28125" style="33" customWidth="1"/>
    <col min="7946" max="7946" width="16.7109375" style="33" customWidth="1"/>
    <col min="7947" max="7947" width="11.421875" style="33" customWidth="1"/>
    <col min="7948" max="7948" width="16.28125" style="33" bestFit="1" customWidth="1"/>
    <col min="7949" max="7949" width="21.7109375" style="33" bestFit="1" customWidth="1"/>
    <col min="7950" max="8194" width="11.421875" style="33" customWidth="1"/>
    <col min="8195" max="8196" width="4.28125" style="33" customWidth="1"/>
    <col min="8197" max="8197" width="5.57421875" style="33" customWidth="1"/>
    <col min="8198" max="8198" width="5.28125" style="33" customWidth="1"/>
    <col min="8199" max="8199" width="44.7109375" style="33" customWidth="1"/>
    <col min="8200" max="8200" width="15.8515625" style="33" bestFit="1" customWidth="1"/>
    <col min="8201" max="8201" width="17.28125" style="33" customWidth="1"/>
    <col min="8202" max="8202" width="16.7109375" style="33" customWidth="1"/>
    <col min="8203" max="8203" width="11.421875" style="33" customWidth="1"/>
    <col min="8204" max="8204" width="16.28125" style="33" bestFit="1" customWidth="1"/>
    <col min="8205" max="8205" width="21.7109375" style="33" bestFit="1" customWidth="1"/>
    <col min="8206" max="8450" width="11.421875" style="33" customWidth="1"/>
    <col min="8451" max="8452" width="4.28125" style="33" customWidth="1"/>
    <col min="8453" max="8453" width="5.57421875" style="33" customWidth="1"/>
    <col min="8454" max="8454" width="5.28125" style="33" customWidth="1"/>
    <col min="8455" max="8455" width="44.7109375" style="33" customWidth="1"/>
    <col min="8456" max="8456" width="15.8515625" style="33" bestFit="1" customWidth="1"/>
    <col min="8457" max="8457" width="17.28125" style="33" customWidth="1"/>
    <col min="8458" max="8458" width="16.7109375" style="33" customWidth="1"/>
    <col min="8459" max="8459" width="11.421875" style="33" customWidth="1"/>
    <col min="8460" max="8460" width="16.28125" style="33" bestFit="1" customWidth="1"/>
    <col min="8461" max="8461" width="21.7109375" style="33" bestFit="1" customWidth="1"/>
    <col min="8462" max="8706" width="11.421875" style="33" customWidth="1"/>
    <col min="8707" max="8708" width="4.28125" style="33" customWidth="1"/>
    <col min="8709" max="8709" width="5.57421875" style="33" customWidth="1"/>
    <col min="8710" max="8710" width="5.28125" style="33" customWidth="1"/>
    <col min="8711" max="8711" width="44.7109375" style="33" customWidth="1"/>
    <col min="8712" max="8712" width="15.8515625" style="33" bestFit="1" customWidth="1"/>
    <col min="8713" max="8713" width="17.28125" style="33" customWidth="1"/>
    <col min="8714" max="8714" width="16.7109375" style="33" customWidth="1"/>
    <col min="8715" max="8715" width="11.421875" style="33" customWidth="1"/>
    <col min="8716" max="8716" width="16.28125" style="33" bestFit="1" customWidth="1"/>
    <col min="8717" max="8717" width="21.7109375" style="33" bestFit="1" customWidth="1"/>
    <col min="8718" max="8962" width="11.421875" style="33" customWidth="1"/>
    <col min="8963" max="8964" width="4.28125" style="33" customWidth="1"/>
    <col min="8965" max="8965" width="5.57421875" style="33" customWidth="1"/>
    <col min="8966" max="8966" width="5.28125" style="33" customWidth="1"/>
    <col min="8967" max="8967" width="44.7109375" style="33" customWidth="1"/>
    <col min="8968" max="8968" width="15.8515625" style="33" bestFit="1" customWidth="1"/>
    <col min="8969" max="8969" width="17.28125" style="33" customWidth="1"/>
    <col min="8970" max="8970" width="16.7109375" style="33" customWidth="1"/>
    <col min="8971" max="8971" width="11.421875" style="33" customWidth="1"/>
    <col min="8972" max="8972" width="16.28125" style="33" bestFit="1" customWidth="1"/>
    <col min="8973" max="8973" width="21.7109375" style="33" bestFit="1" customWidth="1"/>
    <col min="8974" max="9218" width="11.421875" style="33" customWidth="1"/>
    <col min="9219" max="9220" width="4.28125" style="33" customWidth="1"/>
    <col min="9221" max="9221" width="5.57421875" style="33" customWidth="1"/>
    <col min="9222" max="9222" width="5.28125" style="33" customWidth="1"/>
    <col min="9223" max="9223" width="44.7109375" style="33" customWidth="1"/>
    <col min="9224" max="9224" width="15.8515625" style="33" bestFit="1" customWidth="1"/>
    <col min="9225" max="9225" width="17.28125" style="33" customWidth="1"/>
    <col min="9226" max="9226" width="16.7109375" style="33" customWidth="1"/>
    <col min="9227" max="9227" width="11.421875" style="33" customWidth="1"/>
    <col min="9228" max="9228" width="16.28125" style="33" bestFit="1" customWidth="1"/>
    <col min="9229" max="9229" width="21.7109375" style="33" bestFit="1" customWidth="1"/>
    <col min="9230" max="9474" width="11.421875" style="33" customWidth="1"/>
    <col min="9475" max="9476" width="4.28125" style="33" customWidth="1"/>
    <col min="9477" max="9477" width="5.57421875" style="33" customWidth="1"/>
    <col min="9478" max="9478" width="5.28125" style="33" customWidth="1"/>
    <col min="9479" max="9479" width="44.7109375" style="33" customWidth="1"/>
    <col min="9480" max="9480" width="15.8515625" style="33" bestFit="1" customWidth="1"/>
    <col min="9481" max="9481" width="17.28125" style="33" customWidth="1"/>
    <col min="9482" max="9482" width="16.7109375" style="33" customWidth="1"/>
    <col min="9483" max="9483" width="11.421875" style="33" customWidth="1"/>
    <col min="9484" max="9484" width="16.28125" style="33" bestFit="1" customWidth="1"/>
    <col min="9485" max="9485" width="21.7109375" style="33" bestFit="1" customWidth="1"/>
    <col min="9486" max="9730" width="11.421875" style="33" customWidth="1"/>
    <col min="9731" max="9732" width="4.28125" style="33" customWidth="1"/>
    <col min="9733" max="9733" width="5.57421875" style="33" customWidth="1"/>
    <col min="9734" max="9734" width="5.28125" style="33" customWidth="1"/>
    <col min="9735" max="9735" width="44.7109375" style="33" customWidth="1"/>
    <col min="9736" max="9736" width="15.8515625" style="33" bestFit="1" customWidth="1"/>
    <col min="9737" max="9737" width="17.28125" style="33" customWidth="1"/>
    <col min="9738" max="9738" width="16.7109375" style="33" customWidth="1"/>
    <col min="9739" max="9739" width="11.421875" style="33" customWidth="1"/>
    <col min="9740" max="9740" width="16.28125" style="33" bestFit="1" customWidth="1"/>
    <col min="9741" max="9741" width="21.7109375" style="33" bestFit="1" customWidth="1"/>
    <col min="9742" max="9986" width="11.421875" style="33" customWidth="1"/>
    <col min="9987" max="9988" width="4.28125" style="33" customWidth="1"/>
    <col min="9989" max="9989" width="5.57421875" style="33" customWidth="1"/>
    <col min="9990" max="9990" width="5.28125" style="33" customWidth="1"/>
    <col min="9991" max="9991" width="44.7109375" style="33" customWidth="1"/>
    <col min="9992" max="9992" width="15.8515625" style="33" bestFit="1" customWidth="1"/>
    <col min="9993" max="9993" width="17.28125" style="33" customWidth="1"/>
    <col min="9994" max="9994" width="16.7109375" style="33" customWidth="1"/>
    <col min="9995" max="9995" width="11.421875" style="33" customWidth="1"/>
    <col min="9996" max="9996" width="16.28125" style="33" bestFit="1" customWidth="1"/>
    <col min="9997" max="9997" width="21.7109375" style="33" bestFit="1" customWidth="1"/>
    <col min="9998" max="10242" width="11.421875" style="33" customWidth="1"/>
    <col min="10243" max="10244" width="4.28125" style="33" customWidth="1"/>
    <col min="10245" max="10245" width="5.57421875" style="33" customWidth="1"/>
    <col min="10246" max="10246" width="5.28125" style="33" customWidth="1"/>
    <col min="10247" max="10247" width="44.7109375" style="33" customWidth="1"/>
    <col min="10248" max="10248" width="15.8515625" style="33" bestFit="1" customWidth="1"/>
    <col min="10249" max="10249" width="17.28125" style="33" customWidth="1"/>
    <col min="10250" max="10250" width="16.7109375" style="33" customWidth="1"/>
    <col min="10251" max="10251" width="11.421875" style="33" customWidth="1"/>
    <col min="10252" max="10252" width="16.28125" style="33" bestFit="1" customWidth="1"/>
    <col min="10253" max="10253" width="21.7109375" style="33" bestFit="1" customWidth="1"/>
    <col min="10254" max="10498" width="11.421875" style="33" customWidth="1"/>
    <col min="10499" max="10500" width="4.28125" style="33" customWidth="1"/>
    <col min="10501" max="10501" width="5.57421875" style="33" customWidth="1"/>
    <col min="10502" max="10502" width="5.28125" style="33" customWidth="1"/>
    <col min="10503" max="10503" width="44.7109375" style="33" customWidth="1"/>
    <col min="10504" max="10504" width="15.8515625" style="33" bestFit="1" customWidth="1"/>
    <col min="10505" max="10505" width="17.28125" style="33" customWidth="1"/>
    <col min="10506" max="10506" width="16.7109375" style="33" customWidth="1"/>
    <col min="10507" max="10507" width="11.421875" style="33" customWidth="1"/>
    <col min="10508" max="10508" width="16.28125" style="33" bestFit="1" customWidth="1"/>
    <col min="10509" max="10509" width="21.7109375" style="33" bestFit="1" customWidth="1"/>
    <col min="10510" max="10754" width="11.421875" style="33" customWidth="1"/>
    <col min="10755" max="10756" width="4.28125" style="33" customWidth="1"/>
    <col min="10757" max="10757" width="5.57421875" style="33" customWidth="1"/>
    <col min="10758" max="10758" width="5.28125" style="33" customWidth="1"/>
    <col min="10759" max="10759" width="44.7109375" style="33" customWidth="1"/>
    <col min="10760" max="10760" width="15.8515625" style="33" bestFit="1" customWidth="1"/>
    <col min="10761" max="10761" width="17.28125" style="33" customWidth="1"/>
    <col min="10762" max="10762" width="16.7109375" style="33" customWidth="1"/>
    <col min="10763" max="10763" width="11.421875" style="33" customWidth="1"/>
    <col min="10764" max="10764" width="16.28125" style="33" bestFit="1" customWidth="1"/>
    <col min="10765" max="10765" width="21.7109375" style="33" bestFit="1" customWidth="1"/>
    <col min="10766" max="11010" width="11.421875" style="33" customWidth="1"/>
    <col min="11011" max="11012" width="4.28125" style="33" customWidth="1"/>
    <col min="11013" max="11013" width="5.57421875" style="33" customWidth="1"/>
    <col min="11014" max="11014" width="5.28125" style="33" customWidth="1"/>
    <col min="11015" max="11015" width="44.7109375" style="33" customWidth="1"/>
    <col min="11016" max="11016" width="15.8515625" style="33" bestFit="1" customWidth="1"/>
    <col min="11017" max="11017" width="17.28125" style="33" customWidth="1"/>
    <col min="11018" max="11018" width="16.7109375" style="33" customWidth="1"/>
    <col min="11019" max="11019" width="11.421875" style="33" customWidth="1"/>
    <col min="11020" max="11020" width="16.28125" style="33" bestFit="1" customWidth="1"/>
    <col min="11021" max="11021" width="21.7109375" style="33" bestFit="1" customWidth="1"/>
    <col min="11022" max="11266" width="11.421875" style="33" customWidth="1"/>
    <col min="11267" max="11268" width="4.28125" style="33" customWidth="1"/>
    <col min="11269" max="11269" width="5.57421875" style="33" customWidth="1"/>
    <col min="11270" max="11270" width="5.28125" style="33" customWidth="1"/>
    <col min="11271" max="11271" width="44.7109375" style="33" customWidth="1"/>
    <col min="11272" max="11272" width="15.8515625" style="33" bestFit="1" customWidth="1"/>
    <col min="11273" max="11273" width="17.28125" style="33" customWidth="1"/>
    <col min="11274" max="11274" width="16.7109375" style="33" customWidth="1"/>
    <col min="11275" max="11275" width="11.421875" style="33" customWidth="1"/>
    <col min="11276" max="11276" width="16.28125" style="33" bestFit="1" customWidth="1"/>
    <col min="11277" max="11277" width="21.7109375" style="33" bestFit="1" customWidth="1"/>
    <col min="11278" max="11522" width="11.421875" style="33" customWidth="1"/>
    <col min="11523" max="11524" width="4.28125" style="33" customWidth="1"/>
    <col min="11525" max="11525" width="5.57421875" style="33" customWidth="1"/>
    <col min="11526" max="11526" width="5.28125" style="33" customWidth="1"/>
    <col min="11527" max="11527" width="44.7109375" style="33" customWidth="1"/>
    <col min="11528" max="11528" width="15.8515625" style="33" bestFit="1" customWidth="1"/>
    <col min="11529" max="11529" width="17.28125" style="33" customWidth="1"/>
    <col min="11530" max="11530" width="16.7109375" style="33" customWidth="1"/>
    <col min="11531" max="11531" width="11.421875" style="33" customWidth="1"/>
    <col min="11532" max="11532" width="16.28125" style="33" bestFit="1" customWidth="1"/>
    <col min="11533" max="11533" width="21.7109375" style="33" bestFit="1" customWidth="1"/>
    <col min="11534" max="11778" width="11.421875" style="33" customWidth="1"/>
    <col min="11779" max="11780" width="4.28125" style="33" customWidth="1"/>
    <col min="11781" max="11781" width="5.57421875" style="33" customWidth="1"/>
    <col min="11782" max="11782" width="5.28125" style="33" customWidth="1"/>
    <col min="11783" max="11783" width="44.7109375" style="33" customWidth="1"/>
    <col min="11784" max="11784" width="15.8515625" style="33" bestFit="1" customWidth="1"/>
    <col min="11785" max="11785" width="17.28125" style="33" customWidth="1"/>
    <col min="11786" max="11786" width="16.7109375" style="33" customWidth="1"/>
    <col min="11787" max="11787" width="11.421875" style="33" customWidth="1"/>
    <col min="11788" max="11788" width="16.28125" style="33" bestFit="1" customWidth="1"/>
    <col min="11789" max="11789" width="21.7109375" style="33" bestFit="1" customWidth="1"/>
    <col min="11790" max="12034" width="11.421875" style="33" customWidth="1"/>
    <col min="12035" max="12036" width="4.28125" style="33" customWidth="1"/>
    <col min="12037" max="12037" width="5.57421875" style="33" customWidth="1"/>
    <col min="12038" max="12038" width="5.28125" style="33" customWidth="1"/>
    <col min="12039" max="12039" width="44.7109375" style="33" customWidth="1"/>
    <col min="12040" max="12040" width="15.8515625" style="33" bestFit="1" customWidth="1"/>
    <col min="12041" max="12041" width="17.28125" style="33" customWidth="1"/>
    <col min="12042" max="12042" width="16.7109375" style="33" customWidth="1"/>
    <col min="12043" max="12043" width="11.421875" style="33" customWidth="1"/>
    <col min="12044" max="12044" width="16.28125" style="33" bestFit="1" customWidth="1"/>
    <col min="12045" max="12045" width="21.7109375" style="33" bestFit="1" customWidth="1"/>
    <col min="12046" max="12290" width="11.421875" style="33" customWidth="1"/>
    <col min="12291" max="12292" width="4.28125" style="33" customWidth="1"/>
    <col min="12293" max="12293" width="5.57421875" style="33" customWidth="1"/>
    <col min="12294" max="12294" width="5.28125" style="33" customWidth="1"/>
    <col min="12295" max="12295" width="44.7109375" style="33" customWidth="1"/>
    <col min="12296" max="12296" width="15.8515625" style="33" bestFit="1" customWidth="1"/>
    <col min="12297" max="12297" width="17.28125" style="33" customWidth="1"/>
    <col min="12298" max="12298" width="16.7109375" style="33" customWidth="1"/>
    <col min="12299" max="12299" width="11.421875" style="33" customWidth="1"/>
    <col min="12300" max="12300" width="16.28125" style="33" bestFit="1" customWidth="1"/>
    <col min="12301" max="12301" width="21.7109375" style="33" bestFit="1" customWidth="1"/>
    <col min="12302" max="12546" width="11.421875" style="33" customWidth="1"/>
    <col min="12547" max="12548" width="4.28125" style="33" customWidth="1"/>
    <col min="12549" max="12549" width="5.57421875" style="33" customWidth="1"/>
    <col min="12550" max="12550" width="5.28125" style="33" customWidth="1"/>
    <col min="12551" max="12551" width="44.7109375" style="33" customWidth="1"/>
    <col min="12552" max="12552" width="15.8515625" style="33" bestFit="1" customWidth="1"/>
    <col min="12553" max="12553" width="17.28125" style="33" customWidth="1"/>
    <col min="12554" max="12554" width="16.7109375" style="33" customWidth="1"/>
    <col min="12555" max="12555" width="11.421875" style="33" customWidth="1"/>
    <col min="12556" max="12556" width="16.28125" style="33" bestFit="1" customWidth="1"/>
    <col min="12557" max="12557" width="21.7109375" style="33" bestFit="1" customWidth="1"/>
    <col min="12558" max="12802" width="11.421875" style="33" customWidth="1"/>
    <col min="12803" max="12804" width="4.28125" style="33" customWidth="1"/>
    <col min="12805" max="12805" width="5.57421875" style="33" customWidth="1"/>
    <col min="12806" max="12806" width="5.28125" style="33" customWidth="1"/>
    <col min="12807" max="12807" width="44.7109375" style="33" customWidth="1"/>
    <col min="12808" max="12808" width="15.8515625" style="33" bestFit="1" customWidth="1"/>
    <col min="12809" max="12809" width="17.28125" style="33" customWidth="1"/>
    <col min="12810" max="12810" width="16.7109375" style="33" customWidth="1"/>
    <col min="12811" max="12811" width="11.421875" style="33" customWidth="1"/>
    <col min="12812" max="12812" width="16.28125" style="33" bestFit="1" customWidth="1"/>
    <col min="12813" max="12813" width="21.7109375" style="33" bestFit="1" customWidth="1"/>
    <col min="12814" max="13058" width="11.421875" style="33" customWidth="1"/>
    <col min="13059" max="13060" width="4.28125" style="33" customWidth="1"/>
    <col min="13061" max="13061" width="5.57421875" style="33" customWidth="1"/>
    <col min="13062" max="13062" width="5.28125" style="33" customWidth="1"/>
    <col min="13063" max="13063" width="44.7109375" style="33" customWidth="1"/>
    <col min="13064" max="13064" width="15.8515625" style="33" bestFit="1" customWidth="1"/>
    <col min="13065" max="13065" width="17.28125" style="33" customWidth="1"/>
    <col min="13066" max="13066" width="16.7109375" style="33" customWidth="1"/>
    <col min="13067" max="13067" width="11.421875" style="33" customWidth="1"/>
    <col min="13068" max="13068" width="16.28125" style="33" bestFit="1" customWidth="1"/>
    <col min="13069" max="13069" width="21.7109375" style="33" bestFit="1" customWidth="1"/>
    <col min="13070" max="13314" width="11.421875" style="33" customWidth="1"/>
    <col min="13315" max="13316" width="4.28125" style="33" customWidth="1"/>
    <col min="13317" max="13317" width="5.57421875" style="33" customWidth="1"/>
    <col min="13318" max="13318" width="5.28125" style="33" customWidth="1"/>
    <col min="13319" max="13319" width="44.7109375" style="33" customWidth="1"/>
    <col min="13320" max="13320" width="15.8515625" style="33" bestFit="1" customWidth="1"/>
    <col min="13321" max="13321" width="17.28125" style="33" customWidth="1"/>
    <col min="13322" max="13322" width="16.7109375" style="33" customWidth="1"/>
    <col min="13323" max="13323" width="11.421875" style="33" customWidth="1"/>
    <col min="13324" max="13324" width="16.28125" style="33" bestFit="1" customWidth="1"/>
    <col min="13325" max="13325" width="21.7109375" style="33" bestFit="1" customWidth="1"/>
    <col min="13326" max="13570" width="11.421875" style="33" customWidth="1"/>
    <col min="13571" max="13572" width="4.28125" style="33" customWidth="1"/>
    <col min="13573" max="13573" width="5.57421875" style="33" customWidth="1"/>
    <col min="13574" max="13574" width="5.28125" style="33" customWidth="1"/>
    <col min="13575" max="13575" width="44.7109375" style="33" customWidth="1"/>
    <col min="13576" max="13576" width="15.8515625" style="33" bestFit="1" customWidth="1"/>
    <col min="13577" max="13577" width="17.28125" style="33" customWidth="1"/>
    <col min="13578" max="13578" width="16.7109375" style="33" customWidth="1"/>
    <col min="13579" max="13579" width="11.421875" style="33" customWidth="1"/>
    <col min="13580" max="13580" width="16.28125" style="33" bestFit="1" customWidth="1"/>
    <col min="13581" max="13581" width="21.7109375" style="33" bestFit="1" customWidth="1"/>
    <col min="13582" max="13826" width="11.421875" style="33" customWidth="1"/>
    <col min="13827" max="13828" width="4.28125" style="33" customWidth="1"/>
    <col min="13829" max="13829" width="5.57421875" style="33" customWidth="1"/>
    <col min="13830" max="13830" width="5.28125" style="33" customWidth="1"/>
    <col min="13831" max="13831" width="44.7109375" style="33" customWidth="1"/>
    <col min="13832" max="13832" width="15.8515625" style="33" bestFit="1" customWidth="1"/>
    <col min="13833" max="13833" width="17.28125" style="33" customWidth="1"/>
    <col min="13834" max="13834" width="16.7109375" style="33" customWidth="1"/>
    <col min="13835" max="13835" width="11.421875" style="33" customWidth="1"/>
    <col min="13836" max="13836" width="16.28125" style="33" bestFit="1" customWidth="1"/>
    <col min="13837" max="13837" width="21.7109375" style="33" bestFit="1" customWidth="1"/>
    <col min="13838" max="14082" width="11.421875" style="33" customWidth="1"/>
    <col min="14083" max="14084" width="4.28125" style="33" customWidth="1"/>
    <col min="14085" max="14085" width="5.57421875" style="33" customWidth="1"/>
    <col min="14086" max="14086" width="5.28125" style="33" customWidth="1"/>
    <col min="14087" max="14087" width="44.7109375" style="33" customWidth="1"/>
    <col min="14088" max="14088" width="15.8515625" style="33" bestFit="1" customWidth="1"/>
    <col min="14089" max="14089" width="17.28125" style="33" customWidth="1"/>
    <col min="14090" max="14090" width="16.7109375" style="33" customWidth="1"/>
    <col min="14091" max="14091" width="11.421875" style="33" customWidth="1"/>
    <col min="14092" max="14092" width="16.28125" style="33" bestFit="1" customWidth="1"/>
    <col min="14093" max="14093" width="21.7109375" style="33" bestFit="1" customWidth="1"/>
    <col min="14094" max="14338" width="11.421875" style="33" customWidth="1"/>
    <col min="14339" max="14340" width="4.28125" style="33" customWidth="1"/>
    <col min="14341" max="14341" width="5.57421875" style="33" customWidth="1"/>
    <col min="14342" max="14342" width="5.28125" style="33" customWidth="1"/>
    <col min="14343" max="14343" width="44.7109375" style="33" customWidth="1"/>
    <col min="14344" max="14344" width="15.8515625" style="33" bestFit="1" customWidth="1"/>
    <col min="14345" max="14345" width="17.28125" style="33" customWidth="1"/>
    <col min="14346" max="14346" width="16.7109375" style="33" customWidth="1"/>
    <col min="14347" max="14347" width="11.421875" style="33" customWidth="1"/>
    <col min="14348" max="14348" width="16.28125" style="33" bestFit="1" customWidth="1"/>
    <col min="14349" max="14349" width="21.7109375" style="33" bestFit="1" customWidth="1"/>
    <col min="14350" max="14594" width="11.421875" style="33" customWidth="1"/>
    <col min="14595" max="14596" width="4.28125" style="33" customWidth="1"/>
    <col min="14597" max="14597" width="5.57421875" style="33" customWidth="1"/>
    <col min="14598" max="14598" width="5.28125" style="33" customWidth="1"/>
    <col min="14599" max="14599" width="44.7109375" style="33" customWidth="1"/>
    <col min="14600" max="14600" width="15.8515625" style="33" bestFit="1" customWidth="1"/>
    <col min="14601" max="14601" width="17.28125" style="33" customWidth="1"/>
    <col min="14602" max="14602" width="16.7109375" style="33" customWidth="1"/>
    <col min="14603" max="14603" width="11.421875" style="33" customWidth="1"/>
    <col min="14604" max="14604" width="16.28125" style="33" bestFit="1" customWidth="1"/>
    <col min="14605" max="14605" width="21.7109375" style="33" bestFit="1" customWidth="1"/>
    <col min="14606" max="14850" width="11.421875" style="33" customWidth="1"/>
    <col min="14851" max="14852" width="4.28125" style="33" customWidth="1"/>
    <col min="14853" max="14853" width="5.57421875" style="33" customWidth="1"/>
    <col min="14854" max="14854" width="5.28125" style="33" customWidth="1"/>
    <col min="14855" max="14855" width="44.7109375" style="33" customWidth="1"/>
    <col min="14856" max="14856" width="15.8515625" style="33" bestFit="1" customWidth="1"/>
    <col min="14857" max="14857" width="17.28125" style="33" customWidth="1"/>
    <col min="14858" max="14858" width="16.7109375" style="33" customWidth="1"/>
    <col min="14859" max="14859" width="11.421875" style="33" customWidth="1"/>
    <col min="14860" max="14860" width="16.28125" style="33" bestFit="1" customWidth="1"/>
    <col min="14861" max="14861" width="21.7109375" style="33" bestFit="1" customWidth="1"/>
    <col min="14862" max="15106" width="11.421875" style="33" customWidth="1"/>
    <col min="15107" max="15108" width="4.28125" style="33" customWidth="1"/>
    <col min="15109" max="15109" width="5.57421875" style="33" customWidth="1"/>
    <col min="15110" max="15110" width="5.28125" style="33" customWidth="1"/>
    <col min="15111" max="15111" width="44.7109375" style="33" customWidth="1"/>
    <col min="15112" max="15112" width="15.8515625" style="33" bestFit="1" customWidth="1"/>
    <col min="15113" max="15113" width="17.28125" style="33" customWidth="1"/>
    <col min="15114" max="15114" width="16.7109375" style="33" customWidth="1"/>
    <col min="15115" max="15115" width="11.421875" style="33" customWidth="1"/>
    <col min="15116" max="15116" width="16.28125" style="33" bestFit="1" customWidth="1"/>
    <col min="15117" max="15117" width="21.7109375" style="33" bestFit="1" customWidth="1"/>
    <col min="15118" max="15362" width="11.421875" style="33" customWidth="1"/>
    <col min="15363" max="15364" width="4.28125" style="33" customWidth="1"/>
    <col min="15365" max="15365" width="5.57421875" style="33" customWidth="1"/>
    <col min="15366" max="15366" width="5.28125" style="33" customWidth="1"/>
    <col min="15367" max="15367" width="44.7109375" style="33" customWidth="1"/>
    <col min="15368" max="15368" width="15.8515625" style="33" bestFit="1" customWidth="1"/>
    <col min="15369" max="15369" width="17.28125" style="33" customWidth="1"/>
    <col min="15370" max="15370" width="16.7109375" style="33" customWidth="1"/>
    <col min="15371" max="15371" width="11.421875" style="33" customWidth="1"/>
    <col min="15372" max="15372" width="16.28125" style="33" bestFit="1" customWidth="1"/>
    <col min="15373" max="15373" width="21.7109375" style="33" bestFit="1" customWidth="1"/>
    <col min="15374" max="15618" width="11.421875" style="33" customWidth="1"/>
    <col min="15619" max="15620" width="4.28125" style="33" customWidth="1"/>
    <col min="15621" max="15621" width="5.57421875" style="33" customWidth="1"/>
    <col min="15622" max="15622" width="5.28125" style="33" customWidth="1"/>
    <col min="15623" max="15623" width="44.7109375" style="33" customWidth="1"/>
    <col min="15624" max="15624" width="15.8515625" style="33" bestFit="1" customWidth="1"/>
    <col min="15625" max="15625" width="17.28125" style="33" customWidth="1"/>
    <col min="15626" max="15626" width="16.7109375" style="33" customWidth="1"/>
    <col min="15627" max="15627" width="11.421875" style="33" customWidth="1"/>
    <col min="15628" max="15628" width="16.28125" style="33" bestFit="1" customWidth="1"/>
    <col min="15629" max="15629" width="21.7109375" style="33" bestFit="1" customWidth="1"/>
    <col min="15630" max="15874" width="11.421875" style="33" customWidth="1"/>
    <col min="15875" max="15876" width="4.28125" style="33" customWidth="1"/>
    <col min="15877" max="15877" width="5.57421875" style="33" customWidth="1"/>
    <col min="15878" max="15878" width="5.28125" style="33" customWidth="1"/>
    <col min="15879" max="15879" width="44.7109375" style="33" customWidth="1"/>
    <col min="15880" max="15880" width="15.8515625" style="33" bestFit="1" customWidth="1"/>
    <col min="15881" max="15881" width="17.28125" style="33" customWidth="1"/>
    <col min="15882" max="15882" width="16.7109375" style="33" customWidth="1"/>
    <col min="15883" max="15883" width="11.421875" style="33" customWidth="1"/>
    <col min="15884" max="15884" width="16.28125" style="33" bestFit="1" customWidth="1"/>
    <col min="15885" max="15885" width="21.7109375" style="33" bestFit="1" customWidth="1"/>
    <col min="15886" max="16130" width="11.421875" style="33" customWidth="1"/>
    <col min="16131" max="16132" width="4.28125" style="33" customWidth="1"/>
    <col min="16133" max="16133" width="5.57421875" style="33" customWidth="1"/>
    <col min="16134" max="16134" width="5.28125" style="33" customWidth="1"/>
    <col min="16135" max="16135" width="44.7109375" style="33" customWidth="1"/>
    <col min="16136" max="16136" width="15.8515625" style="33" bestFit="1" customWidth="1"/>
    <col min="16137" max="16137" width="17.28125" style="33" customWidth="1"/>
    <col min="16138" max="16138" width="16.7109375" style="33" customWidth="1"/>
    <col min="16139" max="16139" width="11.421875" style="33" customWidth="1"/>
    <col min="16140" max="16140" width="16.28125" style="33" bestFit="1" customWidth="1"/>
    <col min="16141" max="16141" width="21.7109375" style="33" bestFit="1" customWidth="1"/>
    <col min="16142" max="16384" width="11.421875" style="33" customWidth="1"/>
  </cols>
  <sheetData>
    <row r="1" ht="37.5" customHeight="1"/>
    <row r="2" spans="1:10" ht="26.25" customHeight="1">
      <c r="A2" s="111" t="s">
        <v>15</v>
      </c>
      <c r="B2" s="111"/>
      <c r="C2" s="111"/>
      <c r="D2" s="111"/>
      <c r="E2" s="111"/>
      <c r="F2" s="111"/>
      <c r="G2" s="111"/>
      <c r="H2" s="111"/>
      <c r="I2" s="111"/>
      <c r="J2" s="111"/>
    </row>
    <row r="3" spans="1:10" ht="17.25" customHeight="1">
      <c r="A3" s="112" t="s">
        <v>11</v>
      </c>
      <c r="B3" s="112"/>
      <c r="C3" s="112"/>
      <c r="D3" s="112"/>
      <c r="E3" s="112"/>
      <c r="F3" s="112"/>
      <c r="G3" s="112"/>
      <c r="H3" s="112"/>
      <c r="I3" s="113"/>
      <c r="J3" s="113"/>
    </row>
    <row r="4" spans="1:12" ht="27.75" customHeight="1">
      <c r="A4" s="7"/>
      <c r="B4" s="8"/>
      <c r="C4" s="8"/>
      <c r="D4" s="9"/>
      <c r="E4" s="10"/>
      <c r="F4" s="11" t="s">
        <v>16</v>
      </c>
      <c r="G4" s="11" t="s">
        <v>17</v>
      </c>
      <c r="H4" s="12" t="s">
        <v>18</v>
      </c>
      <c r="I4" s="12" t="s">
        <v>13</v>
      </c>
      <c r="J4" s="13" t="s">
        <v>14</v>
      </c>
      <c r="K4" s="38"/>
      <c r="L4" s="39"/>
    </row>
    <row r="5" spans="1:11" ht="27.75" customHeight="1">
      <c r="A5" s="114" t="s">
        <v>10</v>
      </c>
      <c r="B5" s="106"/>
      <c r="C5" s="106"/>
      <c r="D5" s="106"/>
      <c r="E5" s="115"/>
      <c r="F5" s="14">
        <f>F6+F7</f>
        <v>6995524.17</v>
      </c>
      <c r="G5" s="14">
        <f>H5-F5</f>
        <v>36850.00999999978</v>
      </c>
      <c r="H5" s="15">
        <f>+H6+H7</f>
        <v>7032374.18</v>
      </c>
      <c r="I5" s="15">
        <f>I8</f>
        <v>7351068.96</v>
      </c>
      <c r="J5" s="15">
        <f>J8</f>
        <v>6972424.17</v>
      </c>
      <c r="K5" s="40"/>
    </row>
    <row r="6" spans="1:10" ht="22.5" customHeight="1">
      <c r="A6" s="103" t="s">
        <v>9</v>
      </c>
      <c r="B6" s="104"/>
      <c r="C6" s="104"/>
      <c r="D6" s="104"/>
      <c r="E6" s="116"/>
      <c r="F6" s="16">
        <v>6994424.17</v>
      </c>
      <c r="G6" s="17">
        <f aca="true" t="shared" si="0" ref="G6:G11">H6-F6</f>
        <v>36950.00999999978</v>
      </c>
      <c r="H6" s="18">
        <v>7031374.18</v>
      </c>
      <c r="I6" s="18">
        <v>7350068.96</v>
      </c>
      <c r="J6" s="18">
        <v>6971424.17</v>
      </c>
    </row>
    <row r="7" spans="1:10" ht="22.5" customHeight="1">
      <c r="A7" s="117" t="s">
        <v>8</v>
      </c>
      <c r="B7" s="116"/>
      <c r="C7" s="116"/>
      <c r="D7" s="116"/>
      <c r="E7" s="116"/>
      <c r="F7" s="16">
        <v>1100</v>
      </c>
      <c r="G7" s="17">
        <f t="shared" si="0"/>
        <v>-100</v>
      </c>
      <c r="H7" s="18">
        <v>1000</v>
      </c>
      <c r="I7" s="18">
        <v>1000</v>
      </c>
      <c r="J7" s="18">
        <v>1000</v>
      </c>
    </row>
    <row r="8" spans="1:10" ht="22.5" customHeight="1">
      <c r="A8" s="19" t="s">
        <v>7</v>
      </c>
      <c r="B8" s="20"/>
      <c r="C8" s="20"/>
      <c r="D8" s="20"/>
      <c r="E8" s="20"/>
      <c r="F8" s="14">
        <f>F9+F10</f>
        <v>7374168.96</v>
      </c>
      <c r="G8" s="14">
        <f t="shared" si="0"/>
        <v>84192.21999999974</v>
      </c>
      <c r="H8" s="15">
        <f>+H9+H10</f>
        <v>7458361.18</v>
      </c>
      <c r="I8" s="15">
        <f>+I9+I10</f>
        <v>7351068.96</v>
      </c>
      <c r="J8" s="15">
        <f>+J9+J10</f>
        <v>6972424.17</v>
      </c>
    </row>
    <row r="9" spans="1:12" ht="22.5" customHeight="1">
      <c r="A9" s="107" t="s">
        <v>6</v>
      </c>
      <c r="B9" s="104"/>
      <c r="C9" s="104"/>
      <c r="D9" s="104"/>
      <c r="E9" s="104"/>
      <c r="F9" s="5">
        <v>7349463.96</v>
      </c>
      <c r="G9" s="17">
        <f t="shared" si="0"/>
        <v>83892.21999999974</v>
      </c>
      <c r="H9" s="5">
        <v>7433356.18</v>
      </c>
      <c r="I9" s="5">
        <v>7326463.96</v>
      </c>
      <c r="J9" s="5">
        <v>6947819.17</v>
      </c>
      <c r="K9" s="41"/>
      <c r="L9" s="41"/>
    </row>
    <row r="10" spans="1:12" ht="22.5" customHeight="1">
      <c r="A10" s="118" t="s">
        <v>5</v>
      </c>
      <c r="B10" s="116"/>
      <c r="C10" s="116"/>
      <c r="D10" s="116"/>
      <c r="E10" s="116"/>
      <c r="F10" s="5">
        <v>24705</v>
      </c>
      <c r="G10" s="17">
        <f t="shared" si="0"/>
        <v>300</v>
      </c>
      <c r="H10" s="5">
        <v>25005</v>
      </c>
      <c r="I10" s="5">
        <v>24605</v>
      </c>
      <c r="J10" s="5">
        <v>24605</v>
      </c>
      <c r="K10" s="41"/>
      <c r="L10" s="41"/>
    </row>
    <row r="11" spans="1:12" ht="22.5" customHeight="1">
      <c r="A11" s="105" t="s">
        <v>19</v>
      </c>
      <c r="B11" s="106"/>
      <c r="C11" s="106"/>
      <c r="D11" s="106"/>
      <c r="E11" s="106"/>
      <c r="F11" s="6">
        <v>378644.79</v>
      </c>
      <c r="G11" s="14">
        <f t="shared" si="0"/>
        <v>47342.21000000002</v>
      </c>
      <c r="H11" s="3">
        <v>425987</v>
      </c>
      <c r="I11" s="3">
        <f>+I5-I8</f>
        <v>0</v>
      </c>
      <c r="J11" s="3">
        <f>+J5-J8</f>
        <v>0</v>
      </c>
      <c r="L11" s="41"/>
    </row>
    <row r="12" spans="1:10" ht="25.5" customHeight="1">
      <c r="A12" s="112"/>
      <c r="B12" s="101"/>
      <c r="C12" s="101"/>
      <c r="D12" s="101"/>
      <c r="E12" s="101"/>
      <c r="F12" s="101"/>
      <c r="G12" s="101"/>
      <c r="H12" s="102"/>
      <c r="I12" s="102"/>
      <c r="J12" s="102"/>
    </row>
    <row r="13" spans="1:12" ht="27.75" customHeight="1">
      <c r="A13" s="7"/>
      <c r="B13" s="8"/>
      <c r="C13" s="8"/>
      <c r="D13" s="9"/>
      <c r="E13" s="10"/>
      <c r="F13" s="11" t="s">
        <v>16</v>
      </c>
      <c r="G13" s="11" t="s">
        <v>17</v>
      </c>
      <c r="H13" s="12" t="s">
        <v>12</v>
      </c>
      <c r="I13" s="12" t="s">
        <v>13</v>
      </c>
      <c r="J13" s="13" t="s">
        <v>14</v>
      </c>
      <c r="L13" s="41"/>
    </row>
    <row r="14" spans="1:12" ht="21" customHeight="1">
      <c r="A14" s="119" t="s">
        <v>4</v>
      </c>
      <c r="B14" s="120"/>
      <c r="C14" s="120"/>
      <c r="D14" s="120"/>
      <c r="E14" s="121"/>
      <c r="F14" s="21">
        <v>0</v>
      </c>
      <c r="G14" s="22">
        <v>0</v>
      </c>
      <c r="H14" s="23">
        <f>H11+H15</f>
        <v>851974</v>
      </c>
      <c r="I14" s="23">
        <v>0</v>
      </c>
      <c r="J14" s="24">
        <v>0</v>
      </c>
      <c r="L14" s="41"/>
    </row>
    <row r="15" spans="1:12" ht="23.25" customHeight="1">
      <c r="A15" s="108" t="s">
        <v>20</v>
      </c>
      <c r="B15" s="109"/>
      <c r="C15" s="109"/>
      <c r="D15" s="109"/>
      <c r="E15" s="110"/>
      <c r="F15" s="25">
        <v>378644.79</v>
      </c>
      <c r="G15" s="3">
        <f>H15-F15</f>
        <v>47342.21000000002</v>
      </c>
      <c r="H15" s="26">
        <v>425987</v>
      </c>
      <c r="I15" s="27">
        <v>0</v>
      </c>
      <c r="J15" s="4">
        <v>0</v>
      </c>
      <c r="L15" s="41"/>
    </row>
    <row r="16" spans="1:12" ht="25.5" customHeight="1">
      <c r="A16" s="100"/>
      <c r="B16" s="101"/>
      <c r="C16" s="101"/>
      <c r="D16" s="101"/>
      <c r="E16" s="101"/>
      <c r="F16" s="101"/>
      <c r="G16" s="101"/>
      <c r="H16" s="102"/>
      <c r="I16" s="102"/>
      <c r="J16" s="102"/>
      <c r="L16" s="41"/>
    </row>
    <row r="17" spans="1:13" ht="27.75" customHeight="1">
      <c r="A17" s="7"/>
      <c r="B17" s="8"/>
      <c r="C17" s="8"/>
      <c r="D17" s="9"/>
      <c r="E17" s="10"/>
      <c r="F17" s="11" t="s">
        <v>16</v>
      </c>
      <c r="G17" s="11" t="s">
        <v>17</v>
      </c>
      <c r="H17" s="12" t="s">
        <v>12</v>
      </c>
      <c r="I17" s="12" t="s">
        <v>13</v>
      </c>
      <c r="J17" s="13" t="s">
        <v>14</v>
      </c>
      <c r="L17" s="41"/>
      <c r="M17" s="41"/>
    </row>
    <row r="18" spans="1:12" ht="22.5" customHeight="1">
      <c r="A18" s="103" t="s">
        <v>3</v>
      </c>
      <c r="B18" s="104"/>
      <c r="C18" s="104"/>
      <c r="D18" s="104"/>
      <c r="E18" s="104"/>
      <c r="F18" s="1"/>
      <c r="G18" s="1"/>
      <c r="H18" s="28"/>
      <c r="I18" s="28"/>
      <c r="J18" s="28"/>
      <c r="L18" s="41"/>
    </row>
    <row r="19" spans="1:10" ht="24" customHeight="1">
      <c r="A19" s="103" t="s">
        <v>2</v>
      </c>
      <c r="B19" s="104"/>
      <c r="C19" s="104"/>
      <c r="D19" s="104"/>
      <c r="E19" s="104"/>
      <c r="F19" s="1"/>
      <c r="G19" s="1"/>
      <c r="H19" s="28"/>
      <c r="I19" s="28"/>
      <c r="J19" s="28"/>
    </row>
    <row r="20" spans="1:13" ht="22.5" customHeight="1">
      <c r="A20" s="105" t="s">
        <v>1</v>
      </c>
      <c r="B20" s="106"/>
      <c r="C20" s="106"/>
      <c r="D20" s="106"/>
      <c r="E20" s="106"/>
      <c r="F20" s="2">
        <v>0</v>
      </c>
      <c r="G20" s="2">
        <v>0</v>
      </c>
      <c r="H20" s="29">
        <f>H18-H19</f>
        <v>0</v>
      </c>
      <c r="I20" s="29">
        <f>I18-I19</f>
        <v>0</v>
      </c>
      <c r="J20" s="29">
        <f>J18-J19</f>
        <v>0</v>
      </c>
      <c r="L20" s="42"/>
      <c r="M20" s="41"/>
    </row>
    <row r="21" spans="1:10" ht="25.5" customHeight="1">
      <c r="A21" s="100"/>
      <c r="B21" s="101"/>
      <c r="C21" s="101"/>
      <c r="D21" s="101"/>
      <c r="E21" s="101"/>
      <c r="F21" s="101"/>
      <c r="G21" s="101"/>
      <c r="H21" s="102"/>
      <c r="I21" s="102"/>
      <c r="J21" s="102"/>
    </row>
    <row r="22" spans="1:10" ht="22.5" customHeight="1">
      <c r="A22" s="107" t="s">
        <v>0</v>
      </c>
      <c r="B22" s="104"/>
      <c r="C22" s="104"/>
      <c r="D22" s="104"/>
      <c r="E22" s="104"/>
      <c r="F22" s="1">
        <v>378644.79</v>
      </c>
      <c r="G22" s="1">
        <v>47342.21</v>
      </c>
      <c r="H22" s="30">
        <v>425987</v>
      </c>
      <c r="I22" s="28">
        <f aca="true" t="shared" si="1" ref="I22:J22">I11+I15+I20</f>
        <v>0</v>
      </c>
      <c r="J22" s="28">
        <f t="shared" si="1"/>
        <v>0</v>
      </c>
    </row>
    <row r="23" spans="1:10" ht="18" customHeight="1">
      <c r="A23" s="31" t="s">
        <v>21</v>
      </c>
      <c r="B23" s="31"/>
      <c r="C23" s="31"/>
      <c r="D23" s="32"/>
      <c r="F23" s="31"/>
      <c r="H23" s="34"/>
      <c r="I23" s="98" t="s">
        <v>22</v>
      </c>
      <c r="J23" s="98"/>
    </row>
    <row r="24" spans="1:10" ht="49.5" customHeight="1">
      <c r="A24" s="99" t="s">
        <v>26</v>
      </c>
      <c r="B24" s="99"/>
      <c r="C24" s="99"/>
      <c r="D24" s="99"/>
      <c r="E24" s="99"/>
      <c r="I24" s="97" t="s">
        <v>25</v>
      </c>
      <c r="J24" s="97"/>
    </row>
    <row r="25" spans="1:6" ht="12.75">
      <c r="A25" s="31"/>
      <c r="B25" s="31"/>
      <c r="C25" s="31"/>
      <c r="D25" s="35"/>
      <c r="F25" s="31"/>
    </row>
    <row r="26" spans="1:9" ht="12.75">
      <c r="A26" s="31"/>
      <c r="B26" s="31"/>
      <c r="C26" s="31"/>
      <c r="D26" s="35"/>
      <c r="F26" s="36"/>
      <c r="I26" s="36"/>
    </row>
    <row r="29" spans="8:10" ht="12.75">
      <c r="H29" s="41"/>
      <c r="I29" s="41"/>
      <c r="J29" s="41"/>
    </row>
    <row r="30" spans="8:10" ht="12.75">
      <c r="H30" s="41"/>
      <c r="I30" s="41"/>
      <c r="J30" s="41"/>
    </row>
    <row r="31" spans="5:10" ht="12.75">
      <c r="E31" s="43"/>
      <c r="F31" s="43"/>
      <c r="G31" s="43"/>
      <c r="H31" s="44"/>
      <c r="I31" s="44"/>
      <c r="J31" s="44"/>
    </row>
    <row r="32" spans="5:10" ht="12.75">
      <c r="E32" s="43"/>
      <c r="F32" s="43"/>
      <c r="G32" s="43"/>
      <c r="H32" s="41"/>
      <c r="I32" s="41"/>
      <c r="J32" s="41"/>
    </row>
    <row r="33" spans="5:10" ht="12.75">
      <c r="E33" s="43"/>
      <c r="F33" s="43"/>
      <c r="G33" s="43"/>
      <c r="H33" s="41"/>
      <c r="I33" s="41"/>
      <c r="J33" s="41"/>
    </row>
    <row r="34" spans="5:10" ht="12.75">
      <c r="E34" s="43"/>
      <c r="F34" s="43"/>
      <c r="G34" s="43"/>
      <c r="H34" s="41"/>
      <c r="I34" s="41"/>
      <c r="J34" s="41"/>
    </row>
    <row r="35" spans="5:10" ht="12.75">
      <c r="E35" s="43"/>
      <c r="F35" s="43"/>
      <c r="G35" s="43"/>
      <c r="H35" s="41"/>
      <c r="I35" s="41"/>
      <c r="J35" s="41"/>
    </row>
    <row r="36" spans="5:7" ht="12.75">
      <c r="E36" s="43"/>
      <c r="F36" s="43"/>
      <c r="G36" s="43"/>
    </row>
    <row r="41" ht="12.75">
      <c r="H41" s="41"/>
    </row>
    <row r="42" ht="12.75">
      <c r="H42" s="41"/>
    </row>
    <row r="43" ht="12.75">
      <c r="H43" s="41"/>
    </row>
  </sheetData>
  <mergeCells count="20">
    <mergeCell ref="A15:E15"/>
    <mergeCell ref="A2:J2"/>
    <mergeCell ref="A3:J3"/>
    <mergeCell ref="A5:E5"/>
    <mergeCell ref="A6:E6"/>
    <mergeCell ref="A7:E7"/>
    <mergeCell ref="A9:E9"/>
    <mergeCell ref="A10:E10"/>
    <mergeCell ref="A11:E11"/>
    <mergeCell ref="A12:J12"/>
    <mergeCell ref="A14:E14"/>
    <mergeCell ref="I24:J24"/>
    <mergeCell ref="I23:J23"/>
    <mergeCell ref="A24:E24"/>
    <mergeCell ref="A16:J16"/>
    <mergeCell ref="A18:E18"/>
    <mergeCell ref="A19:E19"/>
    <mergeCell ref="A20:E20"/>
    <mergeCell ref="A21:J21"/>
    <mergeCell ref="A22:E22"/>
  </mergeCells>
  <printOptions horizontalCentered="1"/>
  <pageMargins left="0.2362204724409449" right="0.2362204724409449" top="0.5905511811023623" bottom="0" header="0.31496062992125984" footer="0.11811023622047245"/>
  <pageSetup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workbookViewId="0" topLeftCell="A1">
      <selection activeCell="I29" sqref="I29:I31"/>
    </sheetView>
  </sheetViews>
  <sheetFormatPr defaultColWidth="9.140625" defaultRowHeight="12.75"/>
  <cols>
    <col min="1" max="5" width="9.140625" style="72" customWidth="1"/>
    <col min="6" max="6" width="26.57421875" style="72" customWidth="1"/>
    <col min="7" max="7" width="13.7109375" style="72" customWidth="1"/>
    <col min="8" max="10" width="11.8515625" style="72" customWidth="1"/>
    <col min="11" max="11" width="11.7109375" style="72" bestFit="1" customWidth="1"/>
    <col min="12" max="12" width="19.00390625" style="72" customWidth="1"/>
    <col min="13" max="13" width="12.8515625" style="72" customWidth="1"/>
    <col min="14" max="16384" width="9.140625" style="72" customWidth="1"/>
  </cols>
  <sheetData>
    <row r="1" spans="1:13" ht="39" customHeight="1">
      <c r="A1" s="131" t="s">
        <v>147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96"/>
      <c r="M1" s="96"/>
    </row>
    <row r="2" spans="1:11" ht="12" customHeight="1">
      <c r="A2" s="77"/>
      <c r="B2" s="77"/>
      <c r="C2" s="77"/>
      <c r="D2" s="77"/>
      <c r="E2" s="77"/>
      <c r="F2" s="77"/>
      <c r="G2" s="74" t="s">
        <v>146</v>
      </c>
      <c r="H2" s="74" t="s">
        <v>17</v>
      </c>
      <c r="I2" s="74" t="s">
        <v>146</v>
      </c>
      <c r="J2" s="74" t="s">
        <v>145</v>
      </c>
      <c r="K2" s="74" t="s">
        <v>145</v>
      </c>
    </row>
    <row r="3" spans="1:11" ht="12" customHeight="1">
      <c r="A3" s="78" t="s">
        <v>117</v>
      </c>
      <c r="B3" s="78" t="s">
        <v>144</v>
      </c>
      <c r="C3" s="78"/>
      <c r="D3" s="77"/>
      <c r="E3" s="77"/>
      <c r="F3" s="77"/>
      <c r="G3" s="74" t="s">
        <v>143</v>
      </c>
      <c r="H3" s="74"/>
      <c r="I3" s="74" t="s">
        <v>142</v>
      </c>
      <c r="J3" s="74" t="s">
        <v>141</v>
      </c>
      <c r="K3" s="74" t="s">
        <v>140</v>
      </c>
    </row>
    <row r="4" spans="1:11" ht="12" customHeight="1">
      <c r="A4" s="78">
        <v>6</v>
      </c>
      <c r="B4" s="77" t="s">
        <v>9</v>
      </c>
      <c r="C4" s="77"/>
      <c r="D4" s="77"/>
      <c r="E4" s="77"/>
      <c r="F4" s="75"/>
      <c r="G4" s="75">
        <f>G5+G11+G14+G17+G21</f>
        <v>6994424.17</v>
      </c>
      <c r="H4" s="75">
        <f aca="true" t="shared" si="0" ref="H4:H9">I4-G4</f>
        <v>36950.00999999978</v>
      </c>
      <c r="I4" s="75">
        <f>I5+I11+I14+I17+I21</f>
        <v>7031374.18</v>
      </c>
      <c r="J4" s="75"/>
      <c r="K4" s="75"/>
    </row>
    <row r="5" spans="1:11" ht="12" customHeight="1">
      <c r="A5" s="78">
        <v>63</v>
      </c>
      <c r="B5" s="77" t="s">
        <v>127</v>
      </c>
      <c r="C5" s="77"/>
      <c r="D5" s="77"/>
      <c r="E5" s="77"/>
      <c r="F5" s="75"/>
      <c r="G5" s="74">
        <f>G6+G7+G8</f>
        <v>5862000</v>
      </c>
      <c r="H5" s="75">
        <f t="shared" si="0"/>
        <v>60350.00999999978</v>
      </c>
      <c r="I5" s="74">
        <f>I7+I9</f>
        <v>5922350.01</v>
      </c>
      <c r="J5" s="74">
        <v>6240644.79</v>
      </c>
      <c r="K5" s="74">
        <v>5862000</v>
      </c>
    </row>
    <row r="6" spans="1:11" ht="12" customHeight="1">
      <c r="A6" s="77">
        <v>634</v>
      </c>
      <c r="B6" s="77" t="s">
        <v>139</v>
      </c>
      <c r="C6" s="77"/>
      <c r="D6" s="77"/>
      <c r="E6" s="77"/>
      <c r="F6" s="75"/>
      <c r="G6" s="75">
        <v>0</v>
      </c>
      <c r="H6" s="75">
        <f t="shared" si="0"/>
        <v>0</v>
      </c>
      <c r="I6" s="74"/>
      <c r="J6" s="74"/>
      <c r="K6" s="74"/>
    </row>
    <row r="7" spans="1:11" ht="12" customHeight="1">
      <c r="A7" s="77">
        <v>636</v>
      </c>
      <c r="B7" s="77" t="s">
        <v>138</v>
      </c>
      <c r="C7" s="77"/>
      <c r="D7" s="77"/>
      <c r="E7" s="77"/>
      <c r="F7" s="77"/>
      <c r="G7" s="95">
        <f>'[1]RASHODI'!F39</f>
        <v>5862000</v>
      </c>
      <c r="H7" s="75">
        <f t="shared" si="0"/>
        <v>49600.00999999978</v>
      </c>
      <c r="I7" s="95">
        <v>5911600.01</v>
      </c>
      <c r="J7" s="95"/>
      <c r="K7" s="95"/>
    </row>
    <row r="8" spans="1:13" ht="12" customHeight="1">
      <c r="A8" s="77">
        <v>636</v>
      </c>
      <c r="B8" s="77" t="s">
        <v>137</v>
      </c>
      <c r="C8" s="77"/>
      <c r="D8" s="77"/>
      <c r="E8" s="77"/>
      <c r="F8" s="77"/>
      <c r="G8" s="95">
        <v>0</v>
      </c>
      <c r="H8" s="75">
        <f t="shared" si="0"/>
        <v>0</v>
      </c>
      <c r="I8" s="95">
        <v>0</v>
      </c>
      <c r="J8" s="95"/>
      <c r="K8" s="95"/>
      <c r="L8" s="85"/>
      <c r="M8" s="85"/>
    </row>
    <row r="9" spans="1:13" ht="12" customHeight="1">
      <c r="A9" s="77">
        <v>638</v>
      </c>
      <c r="B9" s="77" t="s">
        <v>136</v>
      </c>
      <c r="C9" s="77"/>
      <c r="D9" s="77"/>
      <c r="E9" s="77"/>
      <c r="F9" s="77"/>
      <c r="G9" s="95">
        <v>0</v>
      </c>
      <c r="H9" s="75">
        <f t="shared" si="0"/>
        <v>10750</v>
      </c>
      <c r="I9" s="95">
        <v>10750</v>
      </c>
      <c r="J9" s="95"/>
      <c r="K9" s="95"/>
      <c r="L9" s="85"/>
      <c r="M9" s="85"/>
    </row>
    <row r="10" spans="1:13" ht="12" customHeight="1">
      <c r="A10" s="78"/>
      <c r="B10" s="77"/>
      <c r="C10" s="77"/>
      <c r="D10" s="77"/>
      <c r="E10" s="77"/>
      <c r="F10" s="75"/>
      <c r="G10" s="75"/>
      <c r="H10" s="75"/>
      <c r="I10" s="75"/>
      <c r="J10" s="75"/>
      <c r="K10" s="75"/>
      <c r="L10" s="88"/>
      <c r="M10" s="85"/>
    </row>
    <row r="11" spans="1:13" ht="12" customHeight="1">
      <c r="A11" s="78">
        <v>64</v>
      </c>
      <c r="B11" s="77" t="s">
        <v>135</v>
      </c>
      <c r="C11" s="77"/>
      <c r="D11" s="77"/>
      <c r="E11" s="77"/>
      <c r="F11" s="94"/>
      <c r="G11" s="74">
        <v>5</v>
      </c>
      <c r="H11" s="75">
        <f>I11-G11</f>
        <v>0</v>
      </c>
      <c r="I11" s="74">
        <v>5</v>
      </c>
      <c r="J11" s="74">
        <v>5</v>
      </c>
      <c r="K11" s="74">
        <v>5</v>
      </c>
      <c r="L11" s="85"/>
      <c r="M11" s="93"/>
    </row>
    <row r="12" spans="1:13" ht="12" customHeight="1">
      <c r="A12" s="77">
        <v>641</v>
      </c>
      <c r="B12" s="77" t="s">
        <v>134</v>
      </c>
      <c r="C12" s="77"/>
      <c r="D12" s="77"/>
      <c r="E12" s="77" t="s">
        <v>133</v>
      </c>
      <c r="F12" s="92"/>
      <c r="G12" s="75">
        <v>5</v>
      </c>
      <c r="H12" s="75">
        <f>I12-G12</f>
        <v>0</v>
      </c>
      <c r="I12" s="75">
        <v>5</v>
      </c>
      <c r="J12" s="75"/>
      <c r="K12" s="74"/>
      <c r="L12" s="85"/>
      <c r="M12" s="85"/>
    </row>
    <row r="13" spans="1:13" ht="12" customHeight="1">
      <c r="A13" s="77"/>
      <c r="B13" s="77"/>
      <c r="C13" s="77"/>
      <c r="D13" s="77"/>
      <c r="E13" s="77"/>
      <c r="F13" s="92"/>
      <c r="G13" s="75"/>
      <c r="H13" s="75"/>
      <c r="I13" s="75"/>
      <c r="J13" s="75"/>
      <c r="K13" s="74"/>
      <c r="L13" s="85"/>
      <c r="M13" s="85"/>
    </row>
    <row r="14" spans="1:13" ht="12" customHeight="1">
      <c r="A14" s="78">
        <v>65</v>
      </c>
      <c r="B14" s="77" t="s">
        <v>132</v>
      </c>
      <c r="C14" s="77"/>
      <c r="D14" s="77"/>
      <c r="E14" s="77"/>
      <c r="F14" s="92"/>
      <c r="G14" s="74">
        <v>33600</v>
      </c>
      <c r="H14" s="75">
        <f>I14-G14</f>
        <v>400</v>
      </c>
      <c r="I14" s="74">
        <v>34000</v>
      </c>
      <c r="J14" s="74">
        <v>33600</v>
      </c>
      <c r="K14" s="74">
        <v>33600</v>
      </c>
      <c r="L14" s="85"/>
      <c r="M14" s="85"/>
    </row>
    <row r="15" spans="1:13" ht="12" customHeight="1">
      <c r="A15" s="77">
        <v>652</v>
      </c>
      <c r="B15" s="77" t="s">
        <v>131</v>
      </c>
      <c r="C15" s="77"/>
      <c r="D15" s="77"/>
      <c r="E15" s="77"/>
      <c r="F15" s="92"/>
      <c r="G15" s="75">
        <f>'[1]RASHODI'!F34+'[1]RASHODI'!F92</f>
        <v>33600</v>
      </c>
      <c r="H15" s="75">
        <f>I15-G15</f>
        <v>400</v>
      </c>
      <c r="I15" s="75">
        <v>34000</v>
      </c>
      <c r="J15" s="75"/>
      <c r="K15" s="74"/>
      <c r="L15" s="88"/>
      <c r="M15" s="85"/>
    </row>
    <row r="16" spans="1:13" ht="12" customHeight="1">
      <c r="A16" s="77"/>
      <c r="B16" s="77"/>
      <c r="C16" s="77"/>
      <c r="D16" s="77"/>
      <c r="E16" s="77"/>
      <c r="F16" s="77"/>
      <c r="G16" s="75"/>
      <c r="H16" s="75"/>
      <c r="I16" s="75"/>
      <c r="J16" s="75"/>
      <c r="K16" s="74"/>
      <c r="L16" s="85"/>
      <c r="M16" s="85"/>
    </row>
    <row r="17" spans="1:14" ht="12" customHeight="1">
      <c r="A17" s="91">
        <v>66</v>
      </c>
      <c r="B17" s="122" t="s">
        <v>130</v>
      </c>
      <c r="C17" s="123"/>
      <c r="D17" s="123"/>
      <c r="E17" s="123"/>
      <c r="F17" s="124"/>
      <c r="G17" s="74">
        <v>4200</v>
      </c>
      <c r="H17" s="75">
        <f>I17-G17</f>
        <v>4200</v>
      </c>
      <c r="I17" s="74">
        <v>8400</v>
      </c>
      <c r="J17" s="74">
        <v>4200</v>
      </c>
      <c r="K17" s="74">
        <v>4200</v>
      </c>
      <c r="L17" s="85"/>
      <c r="M17" s="88"/>
      <c r="N17" s="85"/>
    </row>
    <row r="18" spans="1:14" ht="12" customHeight="1">
      <c r="A18" s="80">
        <v>661</v>
      </c>
      <c r="B18" s="125" t="s">
        <v>129</v>
      </c>
      <c r="C18" s="126"/>
      <c r="D18" s="126"/>
      <c r="E18" s="126"/>
      <c r="F18" s="127"/>
      <c r="G18" s="75">
        <f>'[1]RASHODI'!F30</f>
        <v>4200</v>
      </c>
      <c r="H18" s="75">
        <f>I18-G18</f>
        <v>4200</v>
      </c>
      <c r="I18" s="75">
        <v>8400</v>
      </c>
      <c r="J18" s="75"/>
      <c r="K18" s="74"/>
      <c r="L18" s="85"/>
      <c r="M18" s="85"/>
      <c r="N18" s="85"/>
    </row>
    <row r="19" spans="1:14" ht="12" customHeight="1">
      <c r="A19" s="90">
        <v>663</v>
      </c>
      <c r="B19" s="128" t="s">
        <v>128</v>
      </c>
      <c r="C19" s="129"/>
      <c r="D19" s="129"/>
      <c r="E19" s="129"/>
      <c r="F19" s="130"/>
      <c r="G19" s="75">
        <v>0</v>
      </c>
      <c r="H19" s="75">
        <f>I19-G19</f>
        <v>0</v>
      </c>
      <c r="I19" s="75"/>
      <c r="J19" s="75"/>
      <c r="K19" s="74"/>
      <c r="L19" s="89"/>
      <c r="M19" s="88"/>
      <c r="N19" s="85"/>
    </row>
    <row r="20" spans="1:14" ht="12" customHeight="1">
      <c r="A20" s="77"/>
      <c r="B20" s="77"/>
      <c r="C20" s="77"/>
      <c r="D20" s="77"/>
      <c r="E20" s="77"/>
      <c r="F20" s="77"/>
      <c r="G20" s="75"/>
      <c r="H20" s="75"/>
      <c r="I20" s="75"/>
      <c r="J20" s="75"/>
      <c r="K20" s="74"/>
      <c r="L20" s="85"/>
      <c r="M20" s="85"/>
      <c r="N20" s="85"/>
    </row>
    <row r="21" spans="1:14" ht="12" customHeight="1">
      <c r="A21" s="78">
        <v>67</v>
      </c>
      <c r="B21" s="77" t="s">
        <v>127</v>
      </c>
      <c r="C21" s="77"/>
      <c r="D21" s="77"/>
      <c r="E21" s="77"/>
      <c r="F21" s="77"/>
      <c r="G21" s="74">
        <f>G22</f>
        <v>1094619.17</v>
      </c>
      <c r="H21" s="75">
        <f>I21-G21</f>
        <v>-28000</v>
      </c>
      <c r="I21" s="74">
        <v>1066619.17</v>
      </c>
      <c r="J21" s="74">
        <v>1071619.17</v>
      </c>
      <c r="K21" s="87">
        <v>1071619.17</v>
      </c>
      <c r="L21" s="86"/>
      <c r="M21" s="85"/>
      <c r="N21" s="85"/>
    </row>
    <row r="22" spans="1:14" ht="12" customHeight="1">
      <c r="A22" s="77">
        <v>671</v>
      </c>
      <c r="B22" s="77" t="s">
        <v>126</v>
      </c>
      <c r="C22" s="77"/>
      <c r="D22" s="77"/>
      <c r="E22" s="77"/>
      <c r="F22" s="77"/>
      <c r="G22" s="75">
        <v>1094619.17</v>
      </c>
      <c r="H22" s="75">
        <f>I22-G22</f>
        <v>-28000</v>
      </c>
      <c r="I22" s="75">
        <v>1066619.17</v>
      </c>
      <c r="J22" s="75"/>
      <c r="K22" s="74"/>
      <c r="L22" s="85"/>
      <c r="M22" s="85"/>
      <c r="N22" s="85"/>
    </row>
    <row r="23" spans="1:14" ht="12" customHeight="1">
      <c r="A23" s="77"/>
      <c r="B23" s="77"/>
      <c r="C23" s="77"/>
      <c r="D23" s="77"/>
      <c r="E23" s="77"/>
      <c r="F23" s="77"/>
      <c r="G23" s="75"/>
      <c r="H23" s="75"/>
      <c r="I23" s="75"/>
      <c r="J23" s="75"/>
      <c r="K23" s="74"/>
      <c r="L23" s="85"/>
      <c r="M23" s="85"/>
      <c r="N23" s="85"/>
    </row>
    <row r="24" spans="1:11" ht="12" customHeight="1">
      <c r="A24" s="77"/>
      <c r="B24" s="77"/>
      <c r="C24" s="77"/>
      <c r="D24" s="77"/>
      <c r="E24" s="77"/>
      <c r="F24" s="77"/>
      <c r="G24" s="75"/>
      <c r="H24" s="75"/>
      <c r="I24" s="75"/>
      <c r="J24" s="75"/>
      <c r="K24" s="74"/>
    </row>
    <row r="25" spans="1:11" ht="12" customHeight="1">
      <c r="A25" s="78">
        <v>7</v>
      </c>
      <c r="B25" s="77" t="s">
        <v>125</v>
      </c>
      <c r="C25" s="77"/>
      <c r="D25" s="77"/>
      <c r="E25" s="77"/>
      <c r="F25" s="77"/>
      <c r="G25" s="75">
        <v>1100</v>
      </c>
      <c r="H25" s="75">
        <f>I25-G25</f>
        <v>-100</v>
      </c>
      <c r="I25" s="75">
        <v>1000</v>
      </c>
      <c r="J25" s="75"/>
      <c r="K25" s="74"/>
    </row>
    <row r="26" spans="1:11" ht="12" customHeight="1">
      <c r="A26" s="78">
        <v>72</v>
      </c>
      <c r="B26" s="77" t="s">
        <v>124</v>
      </c>
      <c r="C26" s="77"/>
      <c r="D26" s="77"/>
      <c r="E26" s="77"/>
      <c r="F26" s="77"/>
      <c r="G26" s="74">
        <v>1100</v>
      </c>
      <c r="H26" s="75">
        <f>I26-G26</f>
        <v>-100</v>
      </c>
      <c r="I26" s="74">
        <v>1000</v>
      </c>
      <c r="J26" s="74">
        <v>1000</v>
      </c>
      <c r="K26" s="74">
        <v>1000</v>
      </c>
    </row>
    <row r="27" spans="1:11" ht="12" customHeight="1">
      <c r="A27" s="77">
        <v>721</v>
      </c>
      <c r="B27" s="77" t="s">
        <v>123</v>
      </c>
      <c r="C27" s="77"/>
      <c r="D27" s="77"/>
      <c r="E27" s="77"/>
      <c r="F27" s="77"/>
      <c r="G27" s="75">
        <v>1100</v>
      </c>
      <c r="H27" s="75">
        <f>I27-G27</f>
        <v>-100</v>
      </c>
      <c r="I27" s="75">
        <v>1000</v>
      </c>
      <c r="J27" s="75"/>
      <c r="K27" s="74"/>
    </row>
    <row r="28" spans="1:11" ht="12" customHeight="1">
      <c r="A28" s="77"/>
      <c r="B28" s="77"/>
      <c r="C28" s="77"/>
      <c r="D28" s="77"/>
      <c r="E28" s="77"/>
      <c r="F28" s="84"/>
      <c r="G28" s="82"/>
      <c r="H28" s="75"/>
      <c r="I28" s="75"/>
      <c r="J28" s="75"/>
      <c r="K28" s="74"/>
    </row>
    <row r="29" spans="1:11" ht="12" customHeight="1">
      <c r="A29" s="78">
        <v>9</v>
      </c>
      <c r="B29" s="77" t="s">
        <v>122</v>
      </c>
      <c r="C29" s="77"/>
      <c r="D29" s="77"/>
      <c r="E29" s="77"/>
      <c r="F29" s="77"/>
      <c r="G29" s="81">
        <v>378644.79</v>
      </c>
      <c r="H29" s="75">
        <f>I29-G29</f>
        <v>47342.21000000002</v>
      </c>
      <c r="I29" s="75">
        <v>425987</v>
      </c>
      <c r="J29" s="75"/>
      <c r="K29" s="74"/>
    </row>
    <row r="30" spans="1:11" ht="12" customHeight="1">
      <c r="A30" s="78">
        <v>92</v>
      </c>
      <c r="B30" s="77" t="s">
        <v>120</v>
      </c>
      <c r="C30" s="77"/>
      <c r="D30" s="77"/>
      <c r="E30" s="77"/>
      <c r="F30" s="77"/>
      <c r="G30" s="83">
        <v>378644.79</v>
      </c>
      <c r="H30" s="75">
        <f>I30-G30</f>
        <v>47342.21000000002</v>
      </c>
      <c r="I30" s="75">
        <v>425987</v>
      </c>
      <c r="J30" s="74">
        <v>0</v>
      </c>
      <c r="K30" s="74">
        <v>0</v>
      </c>
    </row>
    <row r="31" spans="1:11" ht="12" customHeight="1">
      <c r="A31" s="77">
        <v>922</v>
      </c>
      <c r="B31" s="77" t="s">
        <v>121</v>
      </c>
      <c r="C31" s="77"/>
      <c r="D31" s="77"/>
      <c r="E31" s="77"/>
      <c r="F31" s="77"/>
      <c r="G31" s="81">
        <v>378644.79</v>
      </c>
      <c r="H31" s="75">
        <f>I31-G31</f>
        <v>47342.21000000002</v>
      </c>
      <c r="I31" s="75">
        <v>425987</v>
      </c>
      <c r="J31" s="75"/>
      <c r="K31" s="74"/>
    </row>
    <row r="32" spans="1:11" ht="12" customHeight="1">
      <c r="A32" s="77"/>
      <c r="B32" s="77"/>
      <c r="C32" s="77"/>
      <c r="D32" s="77"/>
      <c r="E32" s="77"/>
      <c r="F32" s="77"/>
      <c r="G32" s="75"/>
      <c r="H32" s="75"/>
      <c r="I32" s="75"/>
      <c r="J32" s="75"/>
      <c r="K32" s="75"/>
    </row>
    <row r="33" spans="1:11" ht="12" customHeight="1">
      <c r="A33" s="78" t="s">
        <v>119</v>
      </c>
      <c r="B33" s="77"/>
      <c r="C33" s="77"/>
      <c r="D33" s="77"/>
      <c r="E33" s="77"/>
      <c r="F33" s="77"/>
      <c r="G33" s="74"/>
      <c r="H33" s="75"/>
      <c r="I33" s="74"/>
      <c r="J33" s="74"/>
      <c r="K33" s="74"/>
    </row>
    <row r="34" spans="1:11" ht="12" customHeight="1">
      <c r="A34" s="78">
        <v>6</v>
      </c>
      <c r="B34" s="78" t="s">
        <v>9</v>
      </c>
      <c r="C34" s="78"/>
      <c r="D34" s="78"/>
      <c r="E34" s="78"/>
      <c r="F34" s="78"/>
      <c r="G34" s="75">
        <f>G4</f>
        <v>6994424.17</v>
      </c>
      <c r="H34" s="75">
        <f>I34-G34</f>
        <v>36950.00999999978</v>
      </c>
      <c r="I34" s="75">
        <f>I5+I11+I14+I17+I21</f>
        <v>7031374.18</v>
      </c>
      <c r="J34" s="75">
        <f>J5+J11+J14+J17+J21</f>
        <v>7350068.96</v>
      </c>
      <c r="K34" s="75">
        <f>K21+K17+K14+K11+K5</f>
        <v>6971424.17</v>
      </c>
    </row>
    <row r="35" spans="1:11" ht="12" customHeight="1">
      <c r="A35" s="78">
        <v>7</v>
      </c>
      <c r="B35" s="78" t="s">
        <v>8</v>
      </c>
      <c r="C35" s="78"/>
      <c r="D35" s="78"/>
      <c r="E35" s="78"/>
      <c r="F35" s="78"/>
      <c r="G35" s="82">
        <v>1100</v>
      </c>
      <c r="H35" s="75">
        <f>I35-G35</f>
        <v>-100</v>
      </c>
      <c r="I35" s="75">
        <f>I26</f>
        <v>1000</v>
      </c>
      <c r="J35" s="75">
        <f>J26</f>
        <v>1000</v>
      </c>
      <c r="K35" s="75">
        <v>1000</v>
      </c>
    </row>
    <row r="36" spans="1:11" ht="12" customHeight="1">
      <c r="A36" s="78">
        <v>9</v>
      </c>
      <c r="B36" s="78" t="s">
        <v>120</v>
      </c>
      <c r="C36" s="77"/>
      <c r="D36" s="77"/>
      <c r="E36" s="77"/>
      <c r="F36" s="80"/>
      <c r="G36" s="81">
        <v>378644.79</v>
      </c>
      <c r="H36" s="75">
        <f>I36-G36</f>
        <v>47342.21000000002</v>
      </c>
      <c r="I36" s="75">
        <v>425987</v>
      </c>
      <c r="J36" s="75">
        <v>0</v>
      </c>
      <c r="K36" s="75">
        <v>0</v>
      </c>
    </row>
    <row r="37" spans="1:11" ht="12" customHeight="1">
      <c r="A37" s="78"/>
      <c r="B37" s="78"/>
      <c r="C37" s="77"/>
      <c r="D37" s="77"/>
      <c r="E37" s="77"/>
      <c r="F37" s="80"/>
      <c r="G37" s="79"/>
      <c r="H37" s="75"/>
      <c r="I37" s="75"/>
      <c r="J37" s="75"/>
      <c r="K37" s="75"/>
    </row>
    <row r="38" spans="1:11" ht="12" customHeight="1">
      <c r="A38" s="78" t="s">
        <v>119</v>
      </c>
      <c r="B38" s="77"/>
      <c r="C38" s="77"/>
      <c r="D38" s="77"/>
      <c r="E38" s="77"/>
      <c r="F38" s="77"/>
      <c r="G38" s="76">
        <f>G34+G35+G36</f>
        <v>7374168.96</v>
      </c>
      <c r="H38" s="75">
        <f>I38-G38</f>
        <v>84192.21999999974</v>
      </c>
      <c r="I38" s="74">
        <f>I34+I35+I36</f>
        <v>7458361.18</v>
      </c>
      <c r="J38" s="74">
        <f>J34+J35</f>
        <v>7351068.96</v>
      </c>
      <c r="K38" s="74">
        <f>K34+K35+K36</f>
        <v>6972424.17</v>
      </c>
    </row>
    <row r="39" ht="12" customHeight="1"/>
    <row r="42" ht="12.75">
      <c r="I42" s="73"/>
    </row>
    <row r="44" spans="8:10" ht="12.75">
      <c r="H44" s="73"/>
      <c r="I44" s="73"/>
      <c r="J44" s="73"/>
    </row>
  </sheetData>
  <mergeCells count="4">
    <mergeCell ref="B17:F17"/>
    <mergeCell ref="B18:F18"/>
    <mergeCell ref="B19:F19"/>
    <mergeCell ref="A1:K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133"/>
  <sheetViews>
    <sheetView showGridLines="0" workbookViewId="0" topLeftCell="A1">
      <pane ySplit="1" topLeftCell="A80" activePane="bottomLeft" state="frozen"/>
      <selection pane="bottomLeft" activeCell="B116" sqref="B116:H119"/>
    </sheetView>
  </sheetViews>
  <sheetFormatPr defaultColWidth="9.140625" defaultRowHeight="12.75"/>
  <cols>
    <col min="1" max="1" width="4.421875" style="45" customWidth="1"/>
    <col min="2" max="2" width="13.421875" style="45" customWidth="1"/>
    <col min="3" max="3" width="7.8515625" style="45" customWidth="1"/>
    <col min="4" max="4" width="31.57421875" style="45" customWidth="1"/>
    <col min="5" max="5" width="16.00390625" style="45" customWidth="1"/>
    <col min="6" max="6" width="5.7109375" style="45" customWidth="1"/>
    <col min="7" max="7" width="5.8515625" style="45" customWidth="1"/>
    <col min="8" max="8" width="14.57421875" style="45" customWidth="1"/>
    <col min="9" max="10" width="13.421875" style="45" customWidth="1"/>
    <col min="11" max="11" width="9.140625" style="45" hidden="1" customWidth="1"/>
    <col min="12" max="13" width="9.140625" style="45" customWidth="1"/>
    <col min="14" max="17" width="10.421875" style="45" bestFit="1" customWidth="1"/>
    <col min="18" max="16384" width="9.140625" style="45" customWidth="1"/>
  </cols>
  <sheetData>
    <row r="1" spans="2:10" ht="26.25" customHeight="1">
      <c r="B1" s="132" t="s">
        <v>15</v>
      </c>
      <c r="C1" s="132"/>
      <c r="D1" s="132"/>
      <c r="E1" s="132"/>
      <c r="F1" s="132"/>
      <c r="G1" s="132"/>
      <c r="H1" s="132"/>
      <c r="I1" s="132"/>
      <c r="J1" s="71"/>
    </row>
    <row r="2" spans="2:10" ht="19.5" customHeight="1">
      <c r="B2" s="69" t="s">
        <v>118</v>
      </c>
      <c r="C2" s="69" t="s">
        <v>117</v>
      </c>
      <c r="D2" s="69" t="s">
        <v>116</v>
      </c>
      <c r="E2" s="69" t="s">
        <v>115</v>
      </c>
      <c r="F2" s="150" t="s">
        <v>17</v>
      </c>
      <c r="G2" s="146"/>
      <c r="H2" s="70" t="s">
        <v>114</v>
      </c>
      <c r="I2" s="69" t="s">
        <v>45</v>
      </c>
      <c r="J2" s="69" t="s">
        <v>44</v>
      </c>
    </row>
    <row r="3" spans="2:10" ht="12.75">
      <c r="B3" s="65"/>
      <c r="C3" s="148" t="s">
        <v>113</v>
      </c>
      <c r="D3" s="146"/>
      <c r="E3" s="64">
        <v>7374168.96</v>
      </c>
      <c r="F3" s="142">
        <v>84192.22</v>
      </c>
      <c r="G3" s="146"/>
      <c r="H3" s="64">
        <v>7458361.18</v>
      </c>
      <c r="I3" s="64">
        <v>7351068.96</v>
      </c>
      <c r="J3" s="64">
        <v>6972424.17</v>
      </c>
    </row>
    <row r="4" spans="2:17" ht="12.75">
      <c r="B4" s="65" t="s">
        <v>112</v>
      </c>
      <c r="C4" s="148" t="s">
        <v>111</v>
      </c>
      <c r="D4" s="146"/>
      <c r="E4" s="64">
        <v>7374168.96</v>
      </c>
      <c r="F4" s="142">
        <v>84192.22</v>
      </c>
      <c r="G4" s="146"/>
      <c r="H4" s="64">
        <v>7458361.18</v>
      </c>
      <c r="I4" s="64">
        <v>7351068.96</v>
      </c>
      <c r="J4" s="64">
        <v>6972424.17</v>
      </c>
      <c r="N4" s="45">
        <v>21</v>
      </c>
      <c r="O4" s="45">
        <v>22</v>
      </c>
      <c r="P4" s="45">
        <v>23</v>
      </c>
      <c r="Q4" s="45">
        <v>24</v>
      </c>
    </row>
    <row r="5" spans="2:10" ht="12.75">
      <c r="B5" s="65" t="s">
        <v>110</v>
      </c>
      <c r="C5" s="148" t="s">
        <v>109</v>
      </c>
      <c r="D5" s="146"/>
      <c r="E5" s="64">
        <v>6917819.17</v>
      </c>
      <c r="F5" s="142">
        <v>53800</v>
      </c>
      <c r="G5" s="146"/>
      <c r="H5" s="64">
        <v>6971619.17</v>
      </c>
      <c r="I5" s="64">
        <v>6917819.17</v>
      </c>
      <c r="J5" s="64">
        <v>6917819.17</v>
      </c>
    </row>
    <row r="6" spans="2:17" ht="12.75">
      <c r="B6" s="66"/>
      <c r="C6" s="147"/>
      <c r="D6" s="143"/>
      <c r="E6" s="68"/>
      <c r="F6" s="149"/>
      <c r="G6" s="143"/>
      <c r="H6" s="68"/>
      <c r="I6" s="68"/>
      <c r="J6" s="68"/>
      <c r="M6" s="45">
        <v>3</v>
      </c>
      <c r="N6" s="61">
        <f>E7+E18+E26+E36+E49+E59+E76+E83</f>
        <v>7349463.96</v>
      </c>
      <c r="O6" s="61">
        <f>H8+H18+H26+H35+H49+H59+H75</f>
        <v>7433356.18</v>
      </c>
      <c r="P6" s="61">
        <f>I9+I14+I19+I29+I37+I41+I50+I52+I64+I69</f>
        <v>7326463.96</v>
      </c>
      <c r="Q6" s="61">
        <f>J9+J14+J19+J29+J37+J41+J50+J52</f>
        <v>6947819.17</v>
      </c>
    </row>
    <row r="7" spans="2:17" ht="12.75">
      <c r="B7" s="66" t="s">
        <v>108</v>
      </c>
      <c r="C7" s="147" t="s">
        <v>107</v>
      </c>
      <c r="D7" s="143"/>
      <c r="E7" s="64">
        <v>232400.5</v>
      </c>
      <c r="F7" s="142">
        <v>0</v>
      </c>
      <c r="G7" s="143"/>
      <c r="H7" s="64">
        <v>232400.5</v>
      </c>
      <c r="I7" s="64"/>
      <c r="J7" s="64"/>
      <c r="M7" s="45">
        <v>4</v>
      </c>
      <c r="N7" s="46">
        <f>E97</f>
        <v>24705</v>
      </c>
      <c r="O7" s="46">
        <f>H98</f>
        <v>25005</v>
      </c>
      <c r="P7" s="46">
        <f>I98</f>
        <v>24605</v>
      </c>
      <c r="Q7" s="46">
        <f>J98</f>
        <v>24605</v>
      </c>
    </row>
    <row r="8" spans="2:17" ht="12.75">
      <c r="B8" s="63"/>
      <c r="C8" s="63" t="s">
        <v>62</v>
      </c>
      <c r="D8" s="63" t="s">
        <v>61</v>
      </c>
      <c r="E8" s="62">
        <v>232400.5</v>
      </c>
      <c r="F8" s="144">
        <v>0</v>
      </c>
      <c r="G8" s="143"/>
      <c r="H8" s="62">
        <v>232400.5</v>
      </c>
      <c r="I8" s="62"/>
      <c r="J8" s="62"/>
      <c r="N8" s="61">
        <f>SUM(N6:N7)</f>
        <v>7374168.96</v>
      </c>
      <c r="O8" s="61">
        <f>SUM(O6:O7)</f>
        <v>7458361.18</v>
      </c>
      <c r="P8" s="61">
        <f>SUM(P6:P7)</f>
        <v>7351068.96</v>
      </c>
      <c r="Q8" s="61">
        <f>SUM(Q6:Q7)</f>
        <v>6972424.17</v>
      </c>
    </row>
    <row r="9" spans="2:23" ht="12.75">
      <c r="B9" s="63"/>
      <c r="C9" s="63" t="s">
        <v>41</v>
      </c>
      <c r="D9" s="63" t="s">
        <v>60</v>
      </c>
      <c r="E9" s="62">
        <v>227400.5</v>
      </c>
      <c r="F9" s="144">
        <v>-200</v>
      </c>
      <c r="G9" s="143"/>
      <c r="H9" s="62">
        <v>227200.5</v>
      </c>
      <c r="I9" s="62">
        <v>227400.5</v>
      </c>
      <c r="J9" s="62">
        <v>227400.5</v>
      </c>
      <c r="P9" s="132"/>
      <c r="Q9" s="132"/>
      <c r="R9" s="132"/>
      <c r="S9" s="132"/>
      <c r="T9" s="132"/>
      <c r="U9" s="132"/>
      <c r="V9" s="132"/>
      <c r="W9" s="132"/>
    </row>
    <row r="10" spans="2:10" ht="12.75">
      <c r="B10" s="65"/>
      <c r="C10" s="65" t="s">
        <v>72</v>
      </c>
      <c r="D10" s="65" t="s">
        <v>71</v>
      </c>
      <c r="E10" s="64">
        <v>39500</v>
      </c>
      <c r="F10" s="142">
        <v>2000</v>
      </c>
      <c r="G10" s="143"/>
      <c r="H10" s="64">
        <v>41500</v>
      </c>
      <c r="I10" s="64"/>
      <c r="J10" s="64"/>
    </row>
    <row r="11" spans="2:10" ht="12.75">
      <c r="B11" s="65"/>
      <c r="C11" s="65" t="s">
        <v>70</v>
      </c>
      <c r="D11" s="65" t="s">
        <v>69</v>
      </c>
      <c r="E11" s="64">
        <v>66950.5</v>
      </c>
      <c r="F11" s="142">
        <v>8250</v>
      </c>
      <c r="G11" s="143"/>
      <c r="H11" s="64">
        <v>75200.5</v>
      </c>
      <c r="I11" s="64"/>
      <c r="J11" s="64"/>
    </row>
    <row r="12" spans="2:10" ht="12.75">
      <c r="B12" s="65"/>
      <c r="C12" s="65" t="s">
        <v>59</v>
      </c>
      <c r="D12" s="65" t="s">
        <v>58</v>
      </c>
      <c r="E12" s="64">
        <v>115000</v>
      </c>
      <c r="F12" s="142">
        <v>-13000</v>
      </c>
      <c r="G12" s="143"/>
      <c r="H12" s="64">
        <v>102000</v>
      </c>
      <c r="I12" s="64"/>
      <c r="J12" s="64"/>
    </row>
    <row r="13" spans="2:10" ht="12.75">
      <c r="B13" s="65"/>
      <c r="C13" s="65" t="s">
        <v>68</v>
      </c>
      <c r="D13" s="65" t="s">
        <v>67</v>
      </c>
      <c r="E13" s="64">
        <v>5950</v>
      </c>
      <c r="F13" s="142">
        <v>2550</v>
      </c>
      <c r="G13" s="143"/>
      <c r="H13" s="64">
        <v>8500</v>
      </c>
      <c r="I13" s="64"/>
      <c r="J13" s="64"/>
    </row>
    <row r="14" spans="2:10" ht="12.75">
      <c r="B14" s="63"/>
      <c r="C14" s="63" t="s">
        <v>90</v>
      </c>
      <c r="D14" s="63" t="s">
        <v>89</v>
      </c>
      <c r="E14" s="62">
        <v>5000</v>
      </c>
      <c r="F14" s="144">
        <v>200</v>
      </c>
      <c r="G14" s="143"/>
      <c r="H14" s="62">
        <v>5200</v>
      </c>
      <c r="I14" s="62">
        <v>5000</v>
      </c>
      <c r="J14" s="62">
        <v>5000</v>
      </c>
    </row>
    <row r="15" spans="2:10" ht="12.75">
      <c r="B15" s="65"/>
      <c r="C15" s="65" t="s">
        <v>88</v>
      </c>
      <c r="D15" s="65" t="s">
        <v>87</v>
      </c>
      <c r="E15" s="64">
        <v>5000</v>
      </c>
      <c r="F15" s="142">
        <v>200</v>
      </c>
      <c r="G15" s="143"/>
      <c r="H15" s="64">
        <v>5200</v>
      </c>
      <c r="I15" s="64"/>
      <c r="J15" s="64"/>
    </row>
    <row r="16" spans="2:10" ht="12.75">
      <c r="B16" s="66"/>
      <c r="C16" s="147"/>
      <c r="D16" s="143"/>
      <c r="E16" s="68"/>
      <c r="F16" s="149"/>
      <c r="G16" s="143"/>
      <c r="H16" s="68"/>
      <c r="I16" s="68"/>
      <c r="J16" s="68"/>
    </row>
    <row r="17" spans="2:10" ht="12.75">
      <c r="B17" s="66" t="s">
        <v>106</v>
      </c>
      <c r="C17" s="147" t="s">
        <v>105</v>
      </c>
      <c r="D17" s="143"/>
      <c r="E17" s="64">
        <v>809218.67</v>
      </c>
      <c r="F17" s="142">
        <v>0</v>
      </c>
      <c r="G17" s="143"/>
      <c r="H17" s="64">
        <v>809218.67</v>
      </c>
      <c r="I17" s="64"/>
      <c r="J17" s="64"/>
    </row>
    <row r="18" spans="2:10" ht="12.75">
      <c r="B18" s="63"/>
      <c r="C18" s="63" t="s">
        <v>62</v>
      </c>
      <c r="D18" s="63" t="s">
        <v>61</v>
      </c>
      <c r="E18" s="62">
        <v>809218.67</v>
      </c>
      <c r="F18" s="144">
        <v>0</v>
      </c>
      <c r="G18" s="143"/>
      <c r="H18" s="62">
        <v>809218.67</v>
      </c>
      <c r="I18" s="62"/>
      <c r="J18" s="62"/>
    </row>
    <row r="19" spans="2:10" ht="12.75">
      <c r="B19" s="63"/>
      <c r="C19" s="63" t="s">
        <v>41</v>
      </c>
      <c r="D19" s="63" t="s">
        <v>60</v>
      </c>
      <c r="E19" s="62">
        <v>809218.67</v>
      </c>
      <c r="F19" s="144">
        <v>0</v>
      </c>
      <c r="G19" s="143"/>
      <c r="H19" s="62">
        <v>809218.67</v>
      </c>
      <c r="I19" s="62">
        <v>809218.67</v>
      </c>
      <c r="J19" s="62">
        <v>809218.67</v>
      </c>
    </row>
    <row r="20" spans="2:10" ht="12.75">
      <c r="B20" s="65"/>
      <c r="C20" s="65" t="s">
        <v>72</v>
      </c>
      <c r="D20" s="65" t="s">
        <v>71</v>
      </c>
      <c r="E20" s="64">
        <v>66090.67</v>
      </c>
      <c r="F20" s="142">
        <v>0</v>
      </c>
      <c r="G20" s="143"/>
      <c r="H20" s="64">
        <v>66090.67</v>
      </c>
      <c r="I20" s="64"/>
      <c r="J20" s="64"/>
    </row>
    <row r="21" spans="2:10" ht="12.75">
      <c r="B21" s="65"/>
      <c r="C21" s="65" t="s">
        <v>70</v>
      </c>
      <c r="D21" s="65" t="s">
        <v>69</v>
      </c>
      <c r="E21" s="64">
        <v>58000</v>
      </c>
      <c r="F21" s="142">
        <v>0</v>
      </c>
      <c r="G21" s="143"/>
      <c r="H21" s="64">
        <v>58000</v>
      </c>
      <c r="I21" s="64"/>
      <c r="J21" s="64"/>
    </row>
    <row r="22" spans="2:10" ht="12.75">
      <c r="B22" s="65"/>
      <c r="C22" s="65" t="s">
        <v>59</v>
      </c>
      <c r="D22" s="65" t="s">
        <v>58</v>
      </c>
      <c r="E22" s="64">
        <v>678900</v>
      </c>
      <c r="F22" s="142">
        <v>0</v>
      </c>
      <c r="G22" s="143"/>
      <c r="H22" s="64">
        <v>678900</v>
      </c>
      <c r="I22" s="64"/>
      <c r="J22" s="64"/>
    </row>
    <row r="23" spans="2:10" ht="12.75">
      <c r="B23" s="65"/>
      <c r="C23" s="65" t="s">
        <v>68</v>
      </c>
      <c r="D23" s="65" t="s">
        <v>67</v>
      </c>
      <c r="E23" s="64">
        <v>6228</v>
      </c>
      <c r="F23" s="142">
        <v>0</v>
      </c>
      <c r="G23" s="143"/>
      <c r="H23" s="64">
        <v>6228</v>
      </c>
      <c r="I23" s="64"/>
      <c r="J23" s="64"/>
    </row>
    <row r="24" spans="2:10" ht="12.75">
      <c r="B24" s="66"/>
      <c r="C24" s="147"/>
      <c r="D24" s="143"/>
      <c r="E24" s="68"/>
      <c r="F24" s="149"/>
      <c r="G24" s="143"/>
      <c r="H24" s="68"/>
      <c r="I24" s="68"/>
      <c r="J24" s="68"/>
    </row>
    <row r="25" spans="2:10" ht="12.75">
      <c r="B25" s="66" t="s">
        <v>104</v>
      </c>
      <c r="C25" s="147" t="s">
        <v>103</v>
      </c>
      <c r="D25" s="143"/>
      <c r="E25" s="64">
        <v>14200</v>
      </c>
      <c r="F25" s="142">
        <v>4200</v>
      </c>
      <c r="G25" s="143"/>
      <c r="H25" s="64">
        <v>18400</v>
      </c>
      <c r="I25" s="64"/>
      <c r="J25" s="64"/>
    </row>
    <row r="26" spans="2:10" ht="12.75">
      <c r="B26" s="63"/>
      <c r="C26" s="63" t="s">
        <v>62</v>
      </c>
      <c r="D26" s="63" t="s">
        <v>61</v>
      </c>
      <c r="E26" s="62">
        <v>14200</v>
      </c>
      <c r="F26" s="144">
        <v>4200</v>
      </c>
      <c r="G26" s="143"/>
      <c r="H26" s="62">
        <v>18400</v>
      </c>
      <c r="I26" s="62"/>
      <c r="J26" s="62"/>
    </row>
    <row r="27" spans="2:10" ht="12.75">
      <c r="B27" s="63"/>
      <c r="C27" s="63" t="s">
        <v>76</v>
      </c>
      <c r="D27" s="63" t="s">
        <v>75</v>
      </c>
      <c r="E27" s="62">
        <v>0</v>
      </c>
      <c r="F27" s="144">
        <v>0</v>
      </c>
      <c r="G27" s="143"/>
      <c r="H27" s="62">
        <v>0</v>
      </c>
      <c r="I27" s="62">
        <v>0</v>
      </c>
      <c r="J27" s="62">
        <v>0</v>
      </c>
    </row>
    <row r="28" spans="2:10" ht="12.75">
      <c r="B28" s="65"/>
      <c r="C28" s="65" t="s">
        <v>74</v>
      </c>
      <c r="D28" s="65" t="s">
        <v>73</v>
      </c>
      <c r="E28" s="64">
        <v>0</v>
      </c>
      <c r="F28" s="142">
        <v>0</v>
      </c>
      <c r="G28" s="143"/>
      <c r="H28" s="64">
        <v>0</v>
      </c>
      <c r="I28" s="64"/>
      <c r="J28" s="64"/>
    </row>
    <row r="29" spans="2:10" ht="12.75">
      <c r="B29" s="63"/>
      <c r="C29" s="63" t="s">
        <v>41</v>
      </c>
      <c r="D29" s="63" t="s">
        <v>60</v>
      </c>
      <c r="E29" s="62">
        <v>14200</v>
      </c>
      <c r="F29" s="144">
        <v>4200</v>
      </c>
      <c r="G29" s="143"/>
      <c r="H29" s="62">
        <v>18400</v>
      </c>
      <c r="I29" s="62">
        <v>14200</v>
      </c>
      <c r="J29" s="62">
        <v>14200</v>
      </c>
    </row>
    <row r="30" spans="2:10" ht="12.75">
      <c r="B30" s="65"/>
      <c r="C30" s="65" t="s">
        <v>72</v>
      </c>
      <c r="D30" s="65" t="s">
        <v>71</v>
      </c>
      <c r="E30" s="64">
        <v>0</v>
      </c>
      <c r="F30" s="142">
        <v>0</v>
      </c>
      <c r="G30" s="143"/>
      <c r="H30" s="64">
        <v>0</v>
      </c>
      <c r="I30" s="64"/>
      <c r="J30" s="64"/>
    </row>
    <row r="31" spans="2:10" ht="12.75">
      <c r="B31" s="65"/>
      <c r="C31" s="65" t="s">
        <v>70</v>
      </c>
      <c r="D31" s="65" t="s">
        <v>69</v>
      </c>
      <c r="E31" s="64">
        <v>14200</v>
      </c>
      <c r="F31" s="142">
        <v>0</v>
      </c>
      <c r="G31" s="143"/>
      <c r="H31" s="64">
        <v>14200</v>
      </c>
      <c r="I31" s="64"/>
      <c r="J31" s="64"/>
    </row>
    <row r="32" spans="2:10" ht="12.75">
      <c r="B32" s="65"/>
      <c r="C32" s="65" t="s">
        <v>59</v>
      </c>
      <c r="D32" s="65" t="s">
        <v>58</v>
      </c>
      <c r="E32" s="64">
        <v>0</v>
      </c>
      <c r="F32" s="142">
        <v>0</v>
      </c>
      <c r="G32" s="143"/>
      <c r="H32" s="64">
        <v>0</v>
      </c>
      <c r="I32" s="64"/>
      <c r="J32" s="64"/>
    </row>
    <row r="33" spans="2:10" ht="12.75">
      <c r="B33" s="65"/>
      <c r="C33" s="65" t="s">
        <v>68</v>
      </c>
      <c r="D33" s="65" t="s">
        <v>67</v>
      </c>
      <c r="E33" s="64">
        <v>0</v>
      </c>
      <c r="F33" s="142">
        <v>4200</v>
      </c>
      <c r="G33" s="143"/>
      <c r="H33" s="64">
        <v>4200</v>
      </c>
      <c r="I33" s="64"/>
      <c r="J33" s="64"/>
    </row>
    <row r="34" spans="2:10" ht="12.75">
      <c r="B34" s="66"/>
      <c r="C34" s="147"/>
      <c r="D34" s="143"/>
      <c r="E34" s="68"/>
      <c r="F34" s="149"/>
      <c r="G34" s="143"/>
      <c r="H34" s="68"/>
      <c r="I34" s="68"/>
      <c r="J34" s="68"/>
    </row>
    <row r="35" spans="2:10" ht="12.75">
      <c r="B35" s="66" t="s">
        <v>102</v>
      </c>
      <c r="C35" s="147" t="s">
        <v>101</v>
      </c>
      <c r="D35" s="143"/>
      <c r="E35" s="64">
        <v>5862000</v>
      </c>
      <c r="F35" s="142">
        <v>49600</v>
      </c>
      <c r="G35" s="143"/>
      <c r="H35" s="64">
        <v>5911600</v>
      </c>
      <c r="I35" s="64"/>
      <c r="J35" s="64"/>
    </row>
    <row r="36" spans="2:10" ht="12.75">
      <c r="B36" s="63"/>
      <c r="C36" s="63" t="s">
        <v>62</v>
      </c>
      <c r="D36" s="63" t="s">
        <v>61</v>
      </c>
      <c r="E36" s="62">
        <v>5862000</v>
      </c>
      <c r="F36" s="144">
        <v>49600</v>
      </c>
      <c r="G36" s="143"/>
      <c r="H36" s="62">
        <v>5911600</v>
      </c>
      <c r="I36" s="62"/>
      <c r="J36" s="62"/>
    </row>
    <row r="37" spans="2:10" ht="12.75">
      <c r="B37" s="63"/>
      <c r="C37" s="63" t="s">
        <v>76</v>
      </c>
      <c r="D37" s="63" t="s">
        <v>75</v>
      </c>
      <c r="E37" s="62">
        <v>5836000</v>
      </c>
      <c r="F37" s="144">
        <v>10000</v>
      </c>
      <c r="G37" s="143"/>
      <c r="H37" s="62">
        <v>5846000</v>
      </c>
      <c r="I37" s="62">
        <v>5836000</v>
      </c>
      <c r="J37" s="62">
        <v>5836000</v>
      </c>
    </row>
    <row r="38" spans="2:10" ht="12.75">
      <c r="B38" s="65"/>
      <c r="C38" s="65" t="s">
        <v>94</v>
      </c>
      <c r="D38" s="65" t="s">
        <v>93</v>
      </c>
      <c r="E38" s="64">
        <v>4876000</v>
      </c>
      <c r="F38" s="142">
        <v>0</v>
      </c>
      <c r="G38" s="143"/>
      <c r="H38" s="64">
        <v>4876000</v>
      </c>
      <c r="I38" s="64"/>
      <c r="J38" s="64"/>
    </row>
    <row r="39" spans="2:10" ht="12.75">
      <c r="B39" s="65"/>
      <c r="C39" s="65" t="s">
        <v>74</v>
      </c>
      <c r="D39" s="65" t="s">
        <v>73</v>
      </c>
      <c r="E39" s="64">
        <v>160000</v>
      </c>
      <c r="F39" s="142">
        <v>10000</v>
      </c>
      <c r="G39" s="143"/>
      <c r="H39" s="64">
        <v>170000</v>
      </c>
      <c r="I39" s="64"/>
      <c r="J39" s="64"/>
    </row>
    <row r="40" spans="2:10" ht="12.75">
      <c r="B40" s="65"/>
      <c r="C40" s="65" t="s">
        <v>92</v>
      </c>
      <c r="D40" s="65" t="s">
        <v>91</v>
      </c>
      <c r="E40" s="64">
        <v>800000</v>
      </c>
      <c r="F40" s="142">
        <v>0</v>
      </c>
      <c r="G40" s="143"/>
      <c r="H40" s="64">
        <v>800000</v>
      </c>
      <c r="I40" s="64"/>
      <c r="J40" s="64"/>
    </row>
    <row r="41" spans="2:10" ht="12.75">
      <c r="B41" s="63"/>
      <c r="C41" s="63" t="s">
        <v>41</v>
      </c>
      <c r="D41" s="63" t="s">
        <v>60</v>
      </c>
      <c r="E41" s="62">
        <v>26000</v>
      </c>
      <c r="F41" s="144">
        <v>30600</v>
      </c>
      <c r="G41" s="143"/>
      <c r="H41" s="62">
        <v>56600</v>
      </c>
      <c r="I41" s="62">
        <v>26000</v>
      </c>
      <c r="J41" s="62">
        <v>26000</v>
      </c>
    </row>
    <row r="42" spans="2:10" ht="12.75">
      <c r="B42" s="65"/>
      <c r="C42" s="65" t="s">
        <v>59</v>
      </c>
      <c r="D42" s="65" t="s">
        <v>58</v>
      </c>
      <c r="E42" s="64">
        <v>10000</v>
      </c>
      <c r="F42" s="142">
        <v>10000</v>
      </c>
      <c r="G42" s="143"/>
      <c r="H42" s="64">
        <v>20000</v>
      </c>
      <c r="I42" s="64"/>
      <c r="J42" s="64"/>
    </row>
    <row r="43" spans="2:10" ht="12.75">
      <c r="B43" s="65"/>
      <c r="C43" s="65" t="s">
        <v>68</v>
      </c>
      <c r="D43" s="65" t="s">
        <v>67</v>
      </c>
      <c r="E43" s="64">
        <v>16000</v>
      </c>
      <c r="F43" s="142">
        <v>20600</v>
      </c>
      <c r="G43" s="143"/>
      <c r="H43" s="64">
        <v>36600</v>
      </c>
      <c r="I43" s="64"/>
      <c r="J43" s="64"/>
    </row>
    <row r="44" spans="2:10" ht="12.75">
      <c r="B44" s="63"/>
      <c r="C44" s="63" t="s">
        <v>90</v>
      </c>
      <c r="D44" s="63" t="s">
        <v>89</v>
      </c>
      <c r="E44" s="62">
        <v>0</v>
      </c>
      <c r="F44" s="144">
        <v>9000</v>
      </c>
      <c r="G44" s="143"/>
      <c r="H44" s="62">
        <v>9000</v>
      </c>
      <c r="I44" s="62">
        <v>0</v>
      </c>
      <c r="J44" s="62">
        <v>0</v>
      </c>
    </row>
    <row r="45" spans="2:10" ht="12.75">
      <c r="B45" s="65"/>
      <c r="C45" s="65" t="s">
        <v>88</v>
      </c>
      <c r="D45" s="65" t="s">
        <v>87</v>
      </c>
      <c r="E45" s="64">
        <v>0</v>
      </c>
      <c r="F45" s="142">
        <v>9000</v>
      </c>
      <c r="G45" s="143"/>
      <c r="H45" s="64">
        <v>9000</v>
      </c>
      <c r="I45" s="64"/>
      <c r="J45" s="64"/>
    </row>
    <row r="46" spans="2:10" ht="12.75">
      <c r="B46" s="65"/>
      <c r="C46" s="65"/>
      <c r="D46" s="65"/>
      <c r="E46" s="64"/>
      <c r="F46" s="64"/>
      <c r="G46" s="67"/>
      <c r="H46" s="64"/>
      <c r="I46" s="64"/>
      <c r="J46" s="64"/>
    </row>
    <row r="47" spans="2:10" ht="12.75">
      <c r="B47" s="65" t="s">
        <v>100</v>
      </c>
      <c r="C47" s="148" t="s">
        <v>99</v>
      </c>
      <c r="D47" s="146"/>
      <c r="E47" s="64">
        <v>431644.79</v>
      </c>
      <c r="F47" s="142">
        <v>30092.22</v>
      </c>
      <c r="G47" s="146"/>
      <c r="H47" s="64">
        <v>461737.01</v>
      </c>
      <c r="I47" s="64"/>
      <c r="J47" s="64"/>
    </row>
    <row r="48" spans="2:10" ht="12.75">
      <c r="B48" s="66" t="s">
        <v>98</v>
      </c>
      <c r="C48" s="147" t="s">
        <v>97</v>
      </c>
      <c r="D48" s="143"/>
      <c r="E48" s="64">
        <v>30000</v>
      </c>
      <c r="F48" s="142">
        <v>-15000</v>
      </c>
      <c r="G48" s="143"/>
      <c r="H48" s="64">
        <v>15000</v>
      </c>
      <c r="I48" s="64"/>
      <c r="J48" s="64"/>
    </row>
    <row r="49" spans="2:10" ht="12.75">
      <c r="B49" s="63"/>
      <c r="C49" s="63" t="s">
        <v>62</v>
      </c>
      <c r="D49" s="63" t="s">
        <v>61</v>
      </c>
      <c r="E49" s="62">
        <v>30000</v>
      </c>
      <c r="F49" s="144">
        <v>-15000</v>
      </c>
      <c r="G49" s="143"/>
      <c r="H49" s="62">
        <v>15000</v>
      </c>
      <c r="I49" s="62"/>
      <c r="J49" s="62"/>
    </row>
    <row r="50" spans="2:10" ht="12.75">
      <c r="B50" s="63"/>
      <c r="C50" s="63" t="s">
        <v>76</v>
      </c>
      <c r="D50" s="63" t="s">
        <v>75</v>
      </c>
      <c r="E50" s="62">
        <v>4000</v>
      </c>
      <c r="F50" s="144">
        <v>-2000</v>
      </c>
      <c r="G50" s="143"/>
      <c r="H50" s="62">
        <v>2000</v>
      </c>
      <c r="I50" s="62">
        <v>4000</v>
      </c>
      <c r="J50" s="62">
        <v>4000</v>
      </c>
    </row>
    <row r="51" spans="2:10" ht="12.75">
      <c r="B51" s="65"/>
      <c r="C51" s="65" t="s">
        <v>74</v>
      </c>
      <c r="D51" s="65" t="s">
        <v>73</v>
      </c>
      <c r="E51" s="64">
        <v>4000</v>
      </c>
      <c r="F51" s="142">
        <v>-2000</v>
      </c>
      <c r="G51" s="143"/>
      <c r="H51" s="64">
        <v>2000</v>
      </c>
      <c r="I51" s="64"/>
      <c r="J51" s="64"/>
    </row>
    <row r="52" spans="2:10" ht="12.75">
      <c r="B52" s="63"/>
      <c r="C52" s="63" t="s">
        <v>41</v>
      </c>
      <c r="D52" s="63" t="s">
        <v>60</v>
      </c>
      <c r="E52" s="62">
        <v>26000</v>
      </c>
      <c r="F52" s="144">
        <v>-13000</v>
      </c>
      <c r="G52" s="143"/>
      <c r="H52" s="62">
        <v>13000</v>
      </c>
      <c r="I52" s="62">
        <v>26000</v>
      </c>
      <c r="J52" s="62">
        <v>26000</v>
      </c>
    </row>
    <row r="53" spans="2:10" ht="12.75">
      <c r="B53" s="65"/>
      <c r="C53" s="65" t="s">
        <v>72</v>
      </c>
      <c r="D53" s="65" t="s">
        <v>71</v>
      </c>
      <c r="E53" s="64">
        <v>6000</v>
      </c>
      <c r="F53" s="142">
        <v>-3000</v>
      </c>
      <c r="G53" s="143"/>
      <c r="H53" s="64">
        <v>3000</v>
      </c>
      <c r="I53" s="64"/>
      <c r="J53" s="64"/>
    </row>
    <row r="54" spans="2:10" ht="12.75">
      <c r="B54" s="65"/>
      <c r="C54" s="65" t="s">
        <v>70</v>
      </c>
      <c r="D54" s="65" t="s">
        <v>69</v>
      </c>
      <c r="E54" s="64">
        <v>8500</v>
      </c>
      <c r="F54" s="142">
        <v>-1500</v>
      </c>
      <c r="G54" s="143"/>
      <c r="H54" s="64">
        <v>7000</v>
      </c>
      <c r="I54" s="64"/>
      <c r="J54" s="64"/>
    </row>
    <row r="55" spans="2:10" ht="12.75">
      <c r="B55" s="65"/>
      <c r="C55" s="65" t="s">
        <v>59</v>
      </c>
      <c r="D55" s="65" t="s">
        <v>58</v>
      </c>
      <c r="E55" s="64">
        <v>9000</v>
      </c>
      <c r="F55" s="142">
        <v>-6500</v>
      </c>
      <c r="G55" s="143"/>
      <c r="H55" s="64">
        <v>2500</v>
      </c>
      <c r="I55" s="64"/>
      <c r="J55" s="64"/>
    </row>
    <row r="56" spans="2:10" ht="12.75">
      <c r="B56" s="65"/>
      <c r="C56" s="65" t="s">
        <v>68</v>
      </c>
      <c r="D56" s="65" t="s">
        <v>67</v>
      </c>
      <c r="E56" s="64">
        <v>2500</v>
      </c>
      <c r="F56" s="142">
        <v>-2000</v>
      </c>
      <c r="G56" s="143"/>
      <c r="H56" s="64">
        <v>500</v>
      </c>
      <c r="I56" s="64"/>
      <c r="J56" s="64"/>
    </row>
    <row r="57" spans="2:10" ht="12.75">
      <c r="B57" s="66"/>
      <c r="C57" s="147"/>
      <c r="D57" s="143"/>
      <c r="E57" s="68"/>
      <c r="F57" s="149"/>
      <c r="G57" s="143"/>
      <c r="H57" s="68"/>
      <c r="I57" s="68"/>
      <c r="J57" s="68"/>
    </row>
    <row r="58" spans="2:10" ht="12.75">
      <c r="B58" s="66" t="s">
        <v>96</v>
      </c>
      <c r="C58" s="147" t="s">
        <v>95</v>
      </c>
      <c r="D58" s="143"/>
      <c r="E58" s="64">
        <v>378644.79</v>
      </c>
      <c r="F58" s="142">
        <v>58092.22</v>
      </c>
      <c r="G58" s="143"/>
      <c r="H58" s="64">
        <v>436737.01</v>
      </c>
      <c r="I58" s="64"/>
      <c r="J58" s="64"/>
    </row>
    <row r="59" spans="2:10" ht="12.75">
      <c r="B59" s="63"/>
      <c r="C59" s="63" t="s">
        <v>62</v>
      </c>
      <c r="D59" s="63" t="s">
        <v>61</v>
      </c>
      <c r="E59" s="62">
        <v>378644.79</v>
      </c>
      <c r="F59" s="144">
        <v>58092.22</v>
      </c>
      <c r="G59" s="143"/>
      <c r="H59" s="62">
        <v>436737.01</v>
      </c>
      <c r="I59" s="62"/>
      <c r="J59" s="62"/>
    </row>
    <row r="60" spans="2:10" ht="12.75">
      <c r="B60" s="63"/>
      <c r="C60" s="63" t="s">
        <v>76</v>
      </c>
      <c r="D60" s="63" t="s">
        <v>75</v>
      </c>
      <c r="E60" s="62">
        <v>0</v>
      </c>
      <c r="F60" s="144">
        <v>10750</v>
      </c>
      <c r="G60" s="143"/>
      <c r="H60" s="62">
        <v>10750</v>
      </c>
      <c r="I60" s="62">
        <v>0</v>
      </c>
      <c r="J60" s="62">
        <v>0</v>
      </c>
    </row>
    <row r="61" spans="2:10" ht="12.75">
      <c r="B61" s="65"/>
      <c r="C61" s="65" t="s">
        <v>94</v>
      </c>
      <c r="D61" s="65" t="s">
        <v>93</v>
      </c>
      <c r="E61" s="64">
        <v>0</v>
      </c>
      <c r="F61" s="142">
        <v>0</v>
      </c>
      <c r="G61" s="143"/>
      <c r="H61" s="64">
        <v>0</v>
      </c>
      <c r="I61" s="64"/>
      <c r="J61" s="64"/>
    </row>
    <row r="62" spans="2:10" ht="12.75">
      <c r="B62" s="65"/>
      <c r="C62" s="65" t="s">
        <v>74</v>
      </c>
      <c r="D62" s="65" t="s">
        <v>73</v>
      </c>
      <c r="E62" s="64">
        <v>0</v>
      </c>
      <c r="F62" s="142">
        <v>10750</v>
      </c>
      <c r="G62" s="143"/>
      <c r="H62" s="64">
        <v>10750</v>
      </c>
      <c r="I62" s="64"/>
      <c r="J62" s="64"/>
    </row>
    <row r="63" spans="2:10" ht="12.75">
      <c r="B63" s="65"/>
      <c r="C63" s="65" t="s">
        <v>92</v>
      </c>
      <c r="D63" s="65" t="s">
        <v>91</v>
      </c>
      <c r="E63" s="64">
        <v>0</v>
      </c>
      <c r="F63" s="142">
        <v>0</v>
      </c>
      <c r="G63" s="143"/>
      <c r="H63" s="64">
        <v>0</v>
      </c>
      <c r="I63" s="64"/>
      <c r="J63" s="64"/>
    </row>
    <row r="64" spans="2:10" ht="12.75">
      <c r="B64" s="63"/>
      <c r="C64" s="63" t="s">
        <v>41</v>
      </c>
      <c r="D64" s="63" t="s">
        <v>60</v>
      </c>
      <c r="E64" s="62">
        <v>374944.79</v>
      </c>
      <c r="F64" s="144">
        <v>47342.22</v>
      </c>
      <c r="G64" s="143"/>
      <c r="H64" s="62">
        <v>422287.01</v>
      </c>
      <c r="I64" s="62">
        <v>374944.79</v>
      </c>
      <c r="J64" s="62">
        <v>0</v>
      </c>
    </row>
    <row r="65" spans="2:10" ht="12.75">
      <c r="B65" s="65"/>
      <c r="C65" s="65" t="s">
        <v>72</v>
      </c>
      <c r="D65" s="65" t="s">
        <v>71</v>
      </c>
      <c r="E65" s="64">
        <v>199026.66</v>
      </c>
      <c r="F65" s="142">
        <v>47342.22</v>
      </c>
      <c r="G65" s="143"/>
      <c r="H65" s="64">
        <v>246368.88</v>
      </c>
      <c r="I65" s="64"/>
      <c r="J65" s="64"/>
    </row>
    <row r="66" spans="2:10" ht="12.75">
      <c r="B66" s="65"/>
      <c r="C66" s="65" t="s">
        <v>70</v>
      </c>
      <c r="D66" s="65" t="s">
        <v>69</v>
      </c>
      <c r="E66" s="64">
        <v>7400</v>
      </c>
      <c r="F66" s="142">
        <v>0</v>
      </c>
      <c r="G66" s="143"/>
      <c r="H66" s="64">
        <v>7400</v>
      </c>
      <c r="I66" s="64"/>
      <c r="J66" s="64"/>
    </row>
    <row r="67" spans="2:10" ht="12.75">
      <c r="B67" s="65"/>
      <c r="C67" s="65" t="s">
        <v>59</v>
      </c>
      <c r="D67" s="65" t="s">
        <v>58</v>
      </c>
      <c r="E67" s="64">
        <v>127818.13</v>
      </c>
      <c r="F67" s="142">
        <v>0</v>
      </c>
      <c r="G67" s="143"/>
      <c r="H67" s="64">
        <v>127818.13</v>
      </c>
      <c r="I67" s="64"/>
      <c r="J67" s="64"/>
    </row>
    <row r="68" spans="2:10" ht="12.75">
      <c r="B68" s="65"/>
      <c r="C68" s="65" t="s">
        <v>68</v>
      </c>
      <c r="D68" s="65" t="s">
        <v>67</v>
      </c>
      <c r="E68" s="64">
        <v>40700</v>
      </c>
      <c r="F68" s="142">
        <v>0</v>
      </c>
      <c r="G68" s="143"/>
      <c r="H68" s="64">
        <v>40700</v>
      </c>
      <c r="I68" s="64"/>
      <c r="J68" s="64"/>
    </row>
    <row r="69" spans="2:10" ht="12.75">
      <c r="B69" s="63"/>
      <c r="C69" s="63" t="s">
        <v>90</v>
      </c>
      <c r="D69" s="63" t="s">
        <v>89</v>
      </c>
      <c r="E69" s="62">
        <v>3700</v>
      </c>
      <c r="F69" s="144">
        <v>0</v>
      </c>
      <c r="G69" s="143"/>
      <c r="H69" s="62">
        <v>3700</v>
      </c>
      <c r="I69" s="62">
        <v>3700</v>
      </c>
      <c r="J69" s="62">
        <v>0</v>
      </c>
    </row>
    <row r="70" spans="2:10" ht="12.75">
      <c r="B70" s="65"/>
      <c r="C70" s="65" t="s">
        <v>88</v>
      </c>
      <c r="D70" s="65" t="s">
        <v>87</v>
      </c>
      <c r="E70" s="64">
        <v>3700</v>
      </c>
      <c r="F70" s="142">
        <v>0</v>
      </c>
      <c r="G70" s="143"/>
      <c r="H70" s="64">
        <v>3700</v>
      </c>
      <c r="I70" s="64"/>
      <c r="J70" s="64"/>
    </row>
    <row r="71" spans="2:10" ht="24">
      <c r="B71" s="63"/>
      <c r="C71" s="63" t="s">
        <v>86</v>
      </c>
      <c r="D71" s="63" t="s">
        <v>85</v>
      </c>
      <c r="E71" s="62">
        <v>0</v>
      </c>
      <c r="F71" s="144">
        <v>0</v>
      </c>
      <c r="G71" s="143"/>
      <c r="H71" s="62">
        <v>0</v>
      </c>
      <c r="I71" s="62">
        <v>0</v>
      </c>
      <c r="J71" s="62">
        <v>0</v>
      </c>
    </row>
    <row r="72" spans="2:10" ht="12.75">
      <c r="B72" s="65"/>
      <c r="C72" s="65" t="s">
        <v>84</v>
      </c>
      <c r="D72" s="65" t="s">
        <v>83</v>
      </c>
      <c r="E72" s="64">
        <v>0</v>
      </c>
      <c r="F72" s="142">
        <v>0</v>
      </c>
      <c r="G72" s="143"/>
      <c r="H72" s="64">
        <v>0</v>
      </c>
      <c r="I72" s="64"/>
      <c r="J72" s="64"/>
    </row>
    <row r="73" spans="2:10" ht="24">
      <c r="B73" s="65"/>
      <c r="C73" s="65" t="s">
        <v>82</v>
      </c>
      <c r="D73" s="65" t="s">
        <v>81</v>
      </c>
      <c r="E73" s="64">
        <v>0</v>
      </c>
      <c r="F73" s="142">
        <v>0</v>
      </c>
      <c r="G73" s="143"/>
      <c r="H73" s="64">
        <v>0</v>
      </c>
      <c r="I73" s="64"/>
      <c r="J73" s="64"/>
    </row>
    <row r="74" spans="2:10" ht="12.75">
      <c r="B74" s="66"/>
      <c r="C74" s="147"/>
      <c r="D74" s="143"/>
      <c r="E74" s="68"/>
      <c r="F74" s="149"/>
      <c r="G74" s="143"/>
      <c r="H74" s="68"/>
      <c r="I74" s="68"/>
      <c r="J74" s="68"/>
    </row>
    <row r="75" spans="2:10" ht="12.75">
      <c r="B75" s="66" t="s">
        <v>80</v>
      </c>
      <c r="C75" s="147" t="s">
        <v>79</v>
      </c>
      <c r="D75" s="143"/>
      <c r="E75" s="64">
        <v>10000</v>
      </c>
      <c r="F75" s="142">
        <v>0</v>
      </c>
      <c r="G75" s="143"/>
      <c r="H75" s="64">
        <v>10000</v>
      </c>
      <c r="I75" s="64"/>
      <c r="J75" s="64"/>
    </row>
    <row r="76" spans="2:10" ht="12.75">
      <c r="B76" s="63"/>
      <c r="C76" s="63" t="s">
        <v>62</v>
      </c>
      <c r="D76" s="63" t="s">
        <v>61</v>
      </c>
      <c r="E76" s="62">
        <v>10000</v>
      </c>
      <c r="F76" s="144">
        <v>0</v>
      </c>
      <c r="G76" s="143"/>
      <c r="H76" s="62">
        <v>10000</v>
      </c>
      <c r="I76" s="62"/>
      <c r="J76" s="62"/>
    </row>
    <row r="77" spans="2:10" ht="12.75">
      <c r="B77" s="63"/>
      <c r="C77" s="63" t="s">
        <v>41</v>
      </c>
      <c r="D77" s="63" t="s">
        <v>60</v>
      </c>
      <c r="E77" s="62">
        <v>10000</v>
      </c>
      <c r="F77" s="144">
        <v>0</v>
      </c>
      <c r="G77" s="143"/>
      <c r="H77" s="62">
        <v>10000</v>
      </c>
      <c r="I77" s="62">
        <v>0</v>
      </c>
      <c r="J77" s="62">
        <v>0</v>
      </c>
    </row>
    <row r="78" spans="2:10" ht="12.75">
      <c r="B78" s="65"/>
      <c r="C78" s="65" t="s">
        <v>72</v>
      </c>
      <c r="D78" s="65" t="s">
        <v>71</v>
      </c>
      <c r="E78" s="64">
        <v>2500</v>
      </c>
      <c r="F78" s="142">
        <v>0</v>
      </c>
      <c r="G78" s="143"/>
      <c r="H78" s="64">
        <v>2500</v>
      </c>
      <c r="I78" s="64"/>
      <c r="J78" s="64"/>
    </row>
    <row r="79" spans="2:10" ht="12.75">
      <c r="B79" s="65"/>
      <c r="C79" s="65" t="s">
        <v>70</v>
      </c>
      <c r="D79" s="65" t="s">
        <v>69</v>
      </c>
      <c r="E79" s="64">
        <v>6000</v>
      </c>
      <c r="F79" s="142">
        <v>-1000</v>
      </c>
      <c r="G79" s="143"/>
      <c r="H79" s="64">
        <v>5000</v>
      </c>
      <c r="I79" s="64"/>
      <c r="J79" s="64"/>
    </row>
    <row r="80" spans="2:10" ht="12.75">
      <c r="B80" s="65"/>
      <c r="C80" s="65" t="s">
        <v>59</v>
      </c>
      <c r="D80" s="65" t="s">
        <v>58</v>
      </c>
      <c r="E80" s="64">
        <v>1500</v>
      </c>
      <c r="F80" s="142">
        <v>1000</v>
      </c>
      <c r="G80" s="143"/>
      <c r="H80" s="64">
        <v>2500</v>
      </c>
      <c r="I80" s="64"/>
      <c r="J80" s="64"/>
    </row>
    <row r="81" spans="2:10" ht="12.75">
      <c r="B81" s="66"/>
      <c r="C81" s="147"/>
      <c r="D81" s="143"/>
      <c r="E81" s="68"/>
      <c r="F81" s="149"/>
      <c r="G81" s="143"/>
      <c r="H81" s="68"/>
      <c r="I81" s="68"/>
      <c r="J81" s="68"/>
    </row>
    <row r="82" spans="2:10" ht="12.75">
      <c r="B82" s="66" t="s">
        <v>78</v>
      </c>
      <c r="C82" s="147" t="s">
        <v>77</v>
      </c>
      <c r="D82" s="143"/>
      <c r="E82" s="64">
        <v>13000</v>
      </c>
      <c r="F82" s="142">
        <v>-13000</v>
      </c>
      <c r="G82" s="143"/>
      <c r="H82" s="64">
        <v>0</v>
      </c>
      <c r="I82" s="64"/>
      <c r="J82" s="64"/>
    </row>
    <row r="83" spans="2:10" ht="12.75">
      <c r="B83" s="63"/>
      <c r="C83" s="63" t="s">
        <v>62</v>
      </c>
      <c r="D83" s="63" t="s">
        <v>61</v>
      </c>
      <c r="E83" s="62">
        <v>13000</v>
      </c>
      <c r="F83" s="144">
        <v>-13000</v>
      </c>
      <c r="G83" s="143"/>
      <c r="H83" s="62">
        <v>0</v>
      </c>
      <c r="I83" s="62"/>
      <c r="J83" s="62"/>
    </row>
    <row r="84" spans="2:10" ht="12.75">
      <c r="B84" s="63"/>
      <c r="C84" s="63" t="s">
        <v>76</v>
      </c>
      <c r="D84" s="63" t="s">
        <v>75</v>
      </c>
      <c r="E84" s="62">
        <v>1150</v>
      </c>
      <c r="F84" s="144">
        <v>-1150</v>
      </c>
      <c r="G84" s="143"/>
      <c r="H84" s="62">
        <v>0</v>
      </c>
      <c r="I84" s="62">
        <v>0</v>
      </c>
      <c r="J84" s="62">
        <v>0</v>
      </c>
    </row>
    <row r="85" spans="2:10" ht="12.75">
      <c r="B85" s="65"/>
      <c r="C85" s="65" t="s">
        <v>74</v>
      </c>
      <c r="D85" s="65" t="s">
        <v>73</v>
      </c>
      <c r="E85" s="64">
        <v>1150</v>
      </c>
      <c r="F85" s="142">
        <v>-1150</v>
      </c>
      <c r="G85" s="143"/>
      <c r="H85" s="64">
        <v>0</v>
      </c>
      <c r="I85" s="64"/>
      <c r="J85" s="64"/>
    </row>
    <row r="86" spans="2:10" ht="12.75">
      <c r="B86" s="63"/>
      <c r="C86" s="63" t="s">
        <v>41</v>
      </c>
      <c r="D86" s="63" t="s">
        <v>60</v>
      </c>
      <c r="E86" s="62">
        <v>11850</v>
      </c>
      <c r="F86" s="144">
        <v>-11850</v>
      </c>
      <c r="G86" s="143"/>
      <c r="H86" s="62">
        <v>0</v>
      </c>
      <c r="I86" s="62">
        <v>0</v>
      </c>
      <c r="J86" s="62">
        <v>0</v>
      </c>
    </row>
    <row r="87" spans="2:10" ht="12.75">
      <c r="B87" s="65"/>
      <c r="C87" s="65" t="s">
        <v>72</v>
      </c>
      <c r="D87" s="65" t="s">
        <v>71</v>
      </c>
      <c r="E87" s="64">
        <v>2000</v>
      </c>
      <c r="F87" s="142">
        <v>-2000</v>
      </c>
      <c r="G87" s="143"/>
      <c r="H87" s="64">
        <v>0</v>
      </c>
      <c r="I87" s="64"/>
      <c r="J87" s="64"/>
    </row>
    <row r="88" spans="2:10" ht="12.75">
      <c r="B88" s="65"/>
      <c r="C88" s="65" t="s">
        <v>70</v>
      </c>
      <c r="D88" s="65" t="s">
        <v>69</v>
      </c>
      <c r="E88" s="64">
        <v>2200</v>
      </c>
      <c r="F88" s="142">
        <v>-2200</v>
      </c>
      <c r="G88" s="143"/>
      <c r="H88" s="64">
        <v>0</v>
      </c>
      <c r="I88" s="64"/>
      <c r="J88" s="64"/>
    </row>
    <row r="89" spans="2:10" ht="12.75">
      <c r="B89" s="65"/>
      <c r="C89" s="65" t="s">
        <v>59</v>
      </c>
      <c r="D89" s="65" t="s">
        <v>58</v>
      </c>
      <c r="E89" s="64">
        <v>5000</v>
      </c>
      <c r="F89" s="142">
        <v>-5000</v>
      </c>
      <c r="G89" s="143"/>
      <c r="H89" s="64">
        <v>0</v>
      </c>
      <c r="I89" s="64"/>
      <c r="J89" s="64"/>
    </row>
    <row r="90" spans="2:10" ht="12.75">
      <c r="B90" s="65"/>
      <c r="C90" s="65" t="s">
        <v>68</v>
      </c>
      <c r="D90" s="65" t="s">
        <v>67</v>
      </c>
      <c r="E90" s="64">
        <v>2650</v>
      </c>
      <c r="F90" s="142">
        <v>-2650</v>
      </c>
      <c r="G90" s="143"/>
      <c r="H90" s="64">
        <v>0</v>
      </c>
      <c r="I90" s="64"/>
      <c r="J90" s="64"/>
    </row>
    <row r="91" spans="2:10" ht="12.75">
      <c r="B91" s="65"/>
      <c r="C91" s="65"/>
      <c r="D91" s="65"/>
      <c r="E91" s="64"/>
      <c r="F91" s="64"/>
      <c r="G91" s="67"/>
      <c r="H91" s="64"/>
      <c r="I91" s="64"/>
      <c r="J91" s="64"/>
    </row>
    <row r="92" spans="2:10" ht="12.75">
      <c r="B92" s="65" t="s">
        <v>66</v>
      </c>
      <c r="C92" s="148" t="s">
        <v>65</v>
      </c>
      <c r="D92" s="146"/>
      <c r="E92" s="64">
        <v>24705</v>
      </c>
      <c r="F92" s="142">
        <v>300</v>
      </c>
      <c r="G92" s="146"/>
      <c r="H92" s="64">
        <v>25005</v>
      </c>
      <c r="I92" s="64">
        <v>24605</v>
      </c>
      <c r="J92" s="64">
        <v>24605</v>
      </c>
    </row>
    <row r="93" spans="2:10" ht="12.75">
      <c r="B93" s="66" t="s">
        <v>64</v>
      </c>
      <c r="C93" s="147" t="s">
        <v>63</v>
      </c>
      <c r="D93" s="143"/>
      <c r="E93" s="64">
        <v>24705</v>
      </c>
      <c r="F93" s="142">
        <v>300</v>
      </c>
      <c r="G93" s="143"/>
      <c r="H93" s="64">
        <v>25005</v>
      </c>
      <c r="I93" s="64"/>
      <c r="J93" s="64"/>
    </row>
    <row r="94" spans="2:10" ht="12.75">
      <c r="B94" s="63"/>
      <c r="C94" s="63" t="s">
        <v>62</v>
      </c>
      <c r="D94" s="63" t="s">
        <v>61</v>
      </c>
      <c r="E94" s="62">
        <v>0</v>
      </c>
      <c r="F94" s="144">
        <v>0</v>
      </c>
      <c r="G94" s="143"/>
      <c r="H94" s="62">
        <v>0</v>
      </c>
      <c r="I94" s="62"/>
      <c r="J94" s="62"/>
    </row>
    <row r="95" spans="2:10" ht="12.75">
      <c r="B95" s="63"/>
      <c r="C95" s="63" t="s">
        <v>41</v>
      </c>
      <c r="D95" s="63" t="s">
        <v>60</v>
      </c>
      <c r="E95" s="62">
        <v>0</v>
      </c>
      <c r="F95" s="144">
        <v>0</v>
      </c>
      <c r="G95" s="143"/>
      <c r="H95" s="62">
        <v>0</v>
      </c>
      <c r="I95" s="62">
        <v>0</v>
      </c>
      <c r="J95" s="62">
        <v>0</v>
      </c>
    </row>
    <row r="96" spans="2:10" ht="12.75">
      <c r="B96" s="65"/>
      <c r="C96" s="65" t="s">
        <v>59</v>
      </c>
      <c r="D96" s="65" t="s">
        <v>58</v>
      </c>
      <c r="E96" s="64">
        <v>0</v>
      </c>
      <c r="F96" s="142">
        <v>0</v>
      </c>
      <c r="G96" s="143"/>
      <c r="H96" s="64">
        <v>0</v>
      </c>
      <c r="I96" s="64"/>
      <c r="J96" s="64"/>
    </row>
    <row r="97" spans="2:10" ht="24">
      <c r="B97" s="63"/>
      <c r="C97" s="63" t="s">
        <v>57</v>
      </c>
      <c r="D97" s="63" t="s">
        <v>5</v>
      </c>
      <c r="E97" s="62">
        <v>24705</v>
      </c>
      <c r="F97" s="144">
        <v>300</v>
      </c>
      <c r="G97" s="143"/>
      <c r="H97" s="62">
        <v>25005</v>
      </c>
      <c r="I97" s="62"/>
      <c r="J97" s="62"/>
    </row>
    <row r="98" spans="2:10" ht="24">
      <c r="B98" s="63"/>
      <c r="C98" s="63" t="s">
        <v>56</v>
      </c>
      <c r="D98" s="63" t="s">
        <v>55</v>
      </c>
      <c r="E98" s="62">
        <v>24705</v>
      </c>
      <c r="F98" s="144">
        <v>300</v>
      </c>
      <c r="G98" s="143"/>
      <c r="H98" s="62">
        <v>25005</v>
      </c>
      <c r="I98" s="62">
        <v>24605</v>
      </c>
      <c r="J98" s="62">
        <v>24605</v>
      </c>
    </row>
    <row r="99" spans="2:10" ht="12.75">
      <c r="B99" s="65"/>
      <c r="C99" s="65" t="s">
        <v>54</v>
      </c>
      <c r="D99" s="65" t="s">
        <v>53</v>
      </c>
      <c r="E99" s="64">
        <v>23600</v>
      </c>
      <c r="F99" s="142">
        <v>400</v>
      </c>
      <c r="G99" s="143"/>
      <c r="H99" s="64">
        <v>24000</v>
      </c>
      <c r="I99" s="64"/>
      <c r="J99" s="64"/>
    </row>
    <row r="100" spans="2:18" ht="18" customHeight="1">
      <c r="B100" s="65"/>
      <c r="C100" s="65" t="s">
        <v>52</v>
      </c>
      <c r="D100" s="65" t="s">
        <v>51</v>
      </c>
      <c r="E100" s="64">
        <v>1105</v>
      </c>
      <c r="F100" s="142">
        <v>-100</v>
      </c>
      <c r="G100" s="143"/>
      <c r="H100" s="64">
        <v>1005</v>
      </c>
      <c r="I100" s="64"/>
      <c r="J100" s="64"/>
      <c r="O100" s="61"/>
      <c r="P100" s="61"/>
      <c r="Q100" s="61"/>
      <c r="R100" s="61"/>
    </row>
    <row r="101" spans="2:18" ht="12.75">
      <c r="B101" s="63" t="s">
        <v>50</v>
      </c>
      <c r="C101" s="145" t="s">
        <v>49</v>
      </c>
      <c r="D101" s="146"/>
      <c r="E101" s="62">
        <v>7374168.96</v>
      </c>
      <c r="F101" s="144">
        <v>84192.22</v>
      </c>
      <c r="G101" s="146"/>
      <c r="H101" s="62">
        <v>7458361.18</v>
      </c>
      <c r="I101" s="62">
        <v>7351068.96</v>
      </c>
      <c r="J101" s="62">
        <v>6972424.17</v>
      </c>
      <c r="O101" s="46"/>
      <c r="P101" s="46"/>
      <c r="Q101" s="46"/>
      <c r="R101" s="46"/>
    </row>
    <row r="102" spans="15:18" ht="18.75" customHeight="1" hidden="1">
      <c r="O102" s="61"/>
      <c r="P102" s="61"/>
      <c r="Q102" s="61"/>
      <c r="R102" s="61"/>
    </row>
    <row r="103" spans="17:24" ht="9" customHeight="1">
      <c r="Q103" s="132"/>
      <c r="R103" s="132"/>
      <c r="S103" s="132"/>
      <c r="T103" s="132"/>
      <c r="U103" s="132"/>
      <c r="V103" s="132"/>
      <c r="W103" s="132"/>
      <c r="X103" s="132"/>
    </row>
    <row r="104" spans="2:10" ht="12.75">
      <c r="B104" s="139" t="s">
        <v>48</v>
      </c>
      <c r="C104" s="140"/>
      <c r="D104" s="140"/>
      <c r="E104" s="60" t="s">
        <v>47</v>
      </c>
      <c r="F104" s="141" t="s">
        <v>17</v>
      </c>
      <c r="G104" s="140"/>
      <c r="H104" s="59" t="s">
        <v>46</v>
      </c>
      <c r="I104" s="59" t="s">
        <v>45</v>
      </c>
      <c r="J104" s="59" t="s">
        <v>44</v>
      </c>
    </row>
    <row r="105" spans="2:10" ht="12.75">
      <c r="B105" s="58" t="s">
        <v>43</v>
      </c>
      <c r="C105" s="136" t="s">
        <v>42</v>
      </c>
      <c r="D105" s="137"/>
      <c r="E105" s="47">
        <v>53000</v>
      </c>
      <c r="F105" s="138">
        <v>-28000</v>
      </c>
      <c r="G105" s="137"/>
      <c r="H105" s="47">
        <v>25000</v>
      </c>
      <c r="I105" s="47">
        <v>30000</v>
      </c>
      <c r="J105" s="47">
        <v>30000</v>
      </c>
    </row>
    <row r="106" spans="2:10" ht="12.75">
      <c r="B106" s="58" t="s">
        <v>41</v>
      </c>
      <c r="C106" s="136" t="s">
        <v>40</v>
      </c>
      <c r="D106" s="137"/>
      <c r="E106" s="47">
        <v>4205</v>
      </c>
      <c r="F106" s="138">
        <v>4200</v>
      </c>
      <c r="G106" s="137"/>
      <c r="H106" s="47">
        <v>8405</v>
      </c>
      <c r="I106" s="47">
        <v>4205</v>
      </c>
      <c r="J106" s="47">
        <v>4205</v>
      </c>
    </row>
    <row r="107" spans="2:10" ht="12.75">
      <c r="B107" s="58" t="s">
        <v>39</v>
      </c>
      <c r="C107" s="136" t="s">
        <v>38</v>
      </c>
      <c r="D107" s="137"/>
      <c r="E107" s="47">
        <v>33600</v>
      </c>
      <c r="F107" s="138">
        <v>400</v>
      </c>
      <c r="G107" s="137"/>
      <c r="H107" s="47">
        <v>34000</v>
      </c>
      <c r="I107" s="47">
        <v>33600</v>
      </c>
      <c r="J107" s="47">
        <v>33600</v>
      </c>
    </row>
    <row r="108" spans="2:10" ht="12.75">
      <c r="B108" s="58" t="s">
        <v>37</v>
      </c>
      <c r="C108" s="136" t="s">
        <v>36</v>
      </c>
      <c r="D108" s="137"/>
      <c r="E108" s="47">
        <v>1041619.17</v>
      </c>
      <c r="F108" s="138">
        <v>0</v>
      </c>
      <c r="G108" s="137"/>
      <c r="H108" s="47">
        <v>1041619.17</v>
      </c>
      <c r="I108" s="47">
        <v>1041619.17</v>
      </c>
      <c r="J108" s="47">
        <v>1041619.17</v>
      </c>
    </row>
    <row r="109" spans="2:10" ht="12.75">
      <c r="B109" s="58" t="s">
        <v>35</v>
      </c>
      <c r="C109" s="136" t="s">
        <v>34</v>
      </c>
      <c r="D109" s="137"/>
      <c r="E109" s="47">
        <v>0</v>
      </c>
      <c r="F109" s="138">
        <v>10750</v>
      </c>
      <c r="G109" s="137"/>
      <c r="H109" s="47">
        <v>10750</v>
      </c>
      <c r="I109" s="47">
        <v>0</v>
      </c>
      <c r="J109" s="47">
        <v>0</v>
      </c>
    </row>
    <row r="110" spans="2:10" ht="12.75">
      <c r="B110" s="58" t="s">
        <v>33</v>
      </c>
      <c r="C110" s="136" t="s">
        <v>32</v>
      </c>
      <c r="D110" s="137"/>
      <c r="E110" s="47">
        <v>6240644.79</v>
      </c>
      <c r="F110" s="138">
        <v>96942.22</v>
      </c>
      <c r="G110" s="137"/>
      <c r="H110" s="47">
        <v>6337587.01</v>
      </c>
      <c r="I110" s="47">
        <v>6240644.79</v>
      </c>
      <c r="J110" s="47">
        <v>5862000</v>
      </c>
    </row>
    <row r="111" spans="2:10" ht="12.75">
      <c r="B111" s="58" t="s">
        <v>31</v>
      </c>
      <c r="C111" s="136" t="s">
        <v>30</v>
      </c>
      <c r="D111" s="137"/>
      <c r="E111" s="47">
        <v>1100</v>
      </c>
      <c r="F111" s="138">
        <v>-100</v>
      </c>
      <c r="G111" s="137"/>
      <c r="H111" s="47">
        <v>1000</v>
      </c>
      <c r="I111" s="47">
        <v>1000</v>
      </c>
      <c r="J111" s="47">
        <v>1000</v>
      </c>
    </row>
    <row r="112" spans="2:10" ht="12.75">
      <c r="B112" s="58" t="s">
        <v>29</v>
      </c>
      <c r="C112" s="136" t="s">
        <v>28</v>
      </c>
      <c r="D112" s="137"/>
      <c r="E112" s="47">
        <v>0</v>
      </c>
      <c r="F112" s="138">
        <v>0</v>
      </c>
      <c r="G112" s="137"/>
      <c r="H112" s="47">
        <v>0</v>
      </c>
      <c r="I112" s="47">
        <v>0</v>
      </c>
      <c r="J112" s="47">
        <v>0</v>
      </c>
    </row>
    <row r="113" spans="2:10" ht="12.75">
      <c r="B113" s="57" t="s">
        <v>27</v>
      </c>
      <c r="C113" s="133"/>
      <c r="D113" s="134"/>
      <c r="E113" s="56">
        <v>7374168.96</v>
      </c>
      <c r="F113" s="135">
        <v>84192.22</v>
      </c>
      <c r="G113" s="134"/>
      <c r="H113" s="56">
        <v>7458361.18</v>
      </c>
      <c r="I113" s="56">
        <v>7351068.96</v>
      </c>
      <c r="J113" s="56">
        <v>6972424.17</v>
      </c>
    </row>
    <row r="114" ht="18.75" customHeight="1" hidden="1"/>
    <row r="116" spans="2:7" ht="12.75">
      <c r="B116" s="51" t="s">
        <v>21</v>
      </c>
      <c r="C116" s="51"/>
      <c r="D116" s="51"/>
      <c r="E116" s="55"/>
      <c r="F116" s="54" t="s">
        <v>22</v>
      </c>
      <c r="G116" s="48"/>
    </row>
    <row r="117" spans="2:7" ht="12.75">
      <c r="B117" s="51" t="s">
        <v>23</v>
      </c>
      <c r="C117" s="51"/>
      <c r="D117" s="51"/>
      <c r="E117" s="50"/>
      <c r="F117" s="54"/>
      <c r="G117" s="48"/>
    </row>
    <row r="118" spans="2:7" ht="12.75">
      <c r="B118" s="51"/>
      <c r="C118" s="51"/>
      <c r="D118" s="51"/>
      <c r="E118" s="50"/>
      <c r="F118" s="53"/>
      <c r="G118" s="52"/>
    </row>
    <row r="119" spans="2:7" ht="12.75">
      <c r="B119" s="51" t="s">
        <v>24</v>
      </c>
      <c r="C119" s="51"/>
      <c r="D119" s="51"/>
      <c r="E119" s="50"/>
      <c r="F119" s="49" t="s">
        <v>25</v>
      </c>
      <c r="G119" s="48"/>
    </row>
    <row r="125" ht="12.75">
      <c r="D125" s="47"/>
    </row>
    <row r="126" ht="12.75">
      <c r="D126" s="47"/>
    </row>
    <row r="127" ht="12.75">
      <c r="D127" s="47"/>
    </row>
    <row r="128" ht="12.75">
      <c r="D128" s="47"/>
    </row>
    <row r="129" ht="12.75">
      <c r="D129" s="47"/>
    </row>
    <row r="130" ht="12.75">
      <c r="D130" s="47"/>
    </row>
    <row r="131" ht="12.75">
      <c r="D131" s="47"/>
    </row>
    <row r="132" ht="12.75">
      <c r="D132" s="47"/>
    </row>
    <row r="133" ht="12.75">
      <c r="D133" s="46"/>
    </row>
  </sheetData>
  <mergeCells count="143">
    <mergeCell ref="Q103:X103"/>
    <mergeCell ref="C6:D6"/>
    <mergeCell ref="F6:G6"/>
    <mergeCell ref="C7:D7"/>
    <mergeCell ref="F7:G7"/>
    <mergeCell ref="F8:G8"/>
    <mergeCell ref="F9:G9"/>
    <mergeCell ref="F10:G10"/>
    <mergeCell ref="F11:G11"/>
    <mergeCell ref="F12:G12"/>
    <mergeCell ref="F13:G13"/>
    <mergeCell ref="F14:G14"/>
    <mergeCell ref="F15:G15"/>
    <mergeCell ref="C16:D16"/>
    <mergeCell ref="F16:G16"/>
    <mergeCell ref="F2:G2"/>
    <mergeCell ref="C3:D3"/>
    <mergeCell ref="F3:G3"/>
    <mergeCell ref="C4:D4"/>
    <mergeCell ref="F4:G4"/>
    <mergeCell ref="C5:D5"/>
    <mergeCell ref="F5:G5"/>
    <mergeCell ref="F22:G22"/>
    <mergeCell ref="F23:G23"/>
    <mergeCell ref="C24:D24"/>
    <mergeCell ref="F24:G24"/>
    <mergeCell ref="C25:D25"/>
    <mergeCell ref="F25:G25"/>
    <mergeCell ref="C17:D17"/>
    <mergeCell ref="F17:G17"/>
    <mergeCell ref="F18:G18"/>
    <mergeCell ref="F19:G19"/>
    <mergeCell ref="F20:G20"/>
    <mergeCell ref="F21:G21"/>
    <mergeCell ref="F32:G32"/>
    <mergeCell ref="F33:G33"/>
    <mergeCell ref="C34:D34"/>
    <mergeCell ref="F34:G34"/>
    <mergeCell ref="C35:D35"/>
    <mergeCell ref="F35:G35"/>
    <mergeCell ref="F26:G26"/>
    <mergeCell ref="F27:G27"/>
    <mergeCell ref="F28:G28"/>
    <mergeCell ref="F29:G29"/>
    <mergeCell ref="F30:G30"/>
    <mergeCell ref="F31:G31"/>
    <mergeCell ref="F44:G44"/>
    <mergeCell ref="F45:G45"/>
    <mergeCell ref="C48:D48"/>
    <mergeCell ref="F48:G48"/>
    <mergeCell ref="F49:G49"/>
    <mergeCell ref="F50:G50"/>
    <mergeCell ref="F36:G36"/>
    <mergeCell ref="F37:G37"/>
    <mergeCell ref="F38:G38"/>
    <mergeCell ref="F39:G39"/>
    <mergeCell ref="C47:D47"/>
    <mergeCell ref="F47:G47"/>
    <mergeCell ref="F40:G40"/>
    <mergeCell ref="F41:G41"/>
    <mergeCell ref="F42:G42"/>
    <mergeCell ref="F43:G43"/>
    <mergeCell ref="C57:D57"/>
    <mergeCell ref="F57:G57"/>
    <mergeCell ref="C58:D58"/>
    <mergeCell ref="F58:G58"/>
    <mergeCell ref="F59:G59"/>
    <mergeCell ref="F60:G60"/>
    <mergeCell ref="F51:G51"/>
    <mergeCell ref="F52:G52"/>
    <mergeCell ref="F53:G53"/>
    <mergeCell ref="F54:G54"/>
    <mergeCell ref="F55:G55"/>
    <mergeCell ref="F56:G56"/>
    <mergeCell ref="F67:G67"/>
    <mergeCell ref="F68:G68"/>
    <mergeCell ref="F69:G69"/>
    <mergeCell ref="F70:G70"/>
    <mergeCell ref="F71:G71"/>
    <mergeCell ref="F72:G72"/>
    <mergeCell ref="F61:G61"/>
    <mergeCell ref="F62:G62"/>
    <mergeCell ref="F63:G63"/>
    <mergeCell ref="F64:G64"/>
    <mergeCell ref="F65:G65"/>
    <mergeCell ref="F66:G66"/>
    <mergeCell ref="F77:G77"/>
    <mergeCell ref="F78:G78"/>
    <mergeCell ref="F79:G79"/>
    <mergeCell ref="F80:G80"/>
    <mergeCell ref="C81:D81"/>
    <mergeCell ref="F81:G81"/>
    <mergeCell ref="F73:G73"/>
    <mergeCell ref="C74:D74"/>
    <mergeCell ref="F74:G74"/>
    <mergeCell ref="C75:D75"/>
    <mergeCell ref="F75:G75"/>
    <mergeCell ref="F76:G76"/>
    <mergeCell ref="C92:D92"/>
    <mergeCell ref="F92:G92"/>
    <mergeCell ref="C82:D82"/>
    <mergeCell ref="F82:G82"/>
    <mergeCell ref="F83:G83"/>
    <mergeCell ref="F90:G90"/>
    <mergeCell ref="F84:G84"/>
    <mergeCell ref="F85:G85"/>
    <mergeCell ref="F86:G86"/>
    <mergeCell ref="F87:G87"/>
    <mergeCell ref="F88:G88"/>
    <mergeCell ref="F89:G89"/>
    <mergeCell ref="F98:G98"/>
    <mergeCell ref="F99:G99"/>
    <mergeCell ref="F100:G100"/>
    <mergeCell ref="C101:D101"/>
    <mergeCell ref="F101:G101"/>
    <mergeCell ref="C93:D93"/>
    <mergeCell ref="F93:G93"/>
    <mergeCell ref="F94:G94"/>
    <mergeCell ref="F95:G95"/>
    <mergeCell ref="B1:I1"/>
    <mergeCell ref="C113:D113"/>
    <mergeCell ref="F113:G113"/>
    <mergeCell ref="P9:W9"/>
    <mergeCell ref="C110:D110"/>
    <mergeCell ref="F110:G110"/>
    <mergeCell ref="C111:D111"/>
    <mergeCell ref="F111:G111"/>
    <mergeCell ref="C112:D112"/>
    <mergeCell ref="F112:G112"/>
    <mergeCell ref="C107:D107"/>
    <mergeCell ref="F107:G107"/>
    <mergeCell ref="C108:D108"/>
    <mergeCell ref="F108:G108"/>
    <mergeCell ref="C109:D109"/>
    <mergeCell ref="F109:G109"/>
    <mergeCell ref="B104:D104"/>
    <mergeCell ref="F104:G104"/>
    <mergeCell ref="C105:D105"/>
    <mergeCell ref="F105:G105"/>
    <mergeCell ref="C106:D106"/>
    <mergeCell ref="F106:G106"/>
    <mergeCell ref="F96:G96"/>
    <mergeCell ref="F97:G97"/>
  </mergeCells>
  <printOptions/>
  <pageMargins left="0.2362204724409449" right="0.2362204724409449" top="0.1968503937007874" bottom="0.35433070866141736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2.7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Istarska županija - Regione Istriana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Škreblin Borovčak</dc:creator>
  <cp:keywords/>
  <dc:description/>
  <cp:lastModifiedBy>racunovodstvo</cp:lastModifiedBy>
  <cp:lastPrinted>2022-01-10T07:51:37Z</cp:lastPrinted>
  <dcterms:created xsi:type="dcterms:W3CDTF">2018-09-06T13:07:53Z</dcterms:created>
  <dcterms:modified xsi:type="dcterms:W3CDTF">2022-01-10T14:07:51Z</dcterms:modified>
  <cp:category/>
  <cp:version/>
  <cp:contentType/>
  <cp:contentStatus/>
</cp:coreProperties>
</file>